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 tabRatio="735" activeTab="2"/>
  </bookViews>
  <sheets>
    <sheet name="Sorsolás" sheetId="7" r:id="rId1"/>
    <sheet name="Egyéni" sheetId="2" r:id="rId2"/>
    <sheet name="Sp. JK." sheetId="4" r:id="rId3"/>
    <sheet name="Sp. Tábla." sheetId="5" r:id="rId4"/>
    <sheet name="Összetett" sheetId="24" r:id="rId5"/>
  </sheets>
  <definedNames>
    <definedName name="_xlnm.Print_Area" localSheetId="2">'Sp. JK.'!$A$6:$V$78</definedName>
  </definedNames>
  <calcPr calcId="125725"/>
</workbook>
</file>

<file path=xl/calcChain.xml><?xml version="1.0" encoding="utf-8"?>
<calcChain xmlns="http://schemas.openxmlformats.org/spreadsheetml/2006/main">
  <c r="D11" i="24"/>
  <c r="D34" l="1"/>
  <c r="D32"/>
  <c r="D36"/>
  <c r="D35"/>
  <c r="D30"/>
  <c r="D31"/>
  <c r="D27"/>
  <c r="D33"/>
  <c r="D29"/>
  <c r="D25"/>
  <c r="D16"/>
  <c r="D28"/>
  <c r="D17"/>
  <c r="D12"/>
  <c r="D18"/>
  <c r="D22"/>
  <c r="D24"/>
  <c r="D21"/>
  <c r="D20"/>
  <c r="D23"/>
  <c r="D13"/>
  <c r="D26"/>
  <c r="D14"/>
  <c r="D19"/>
  <c r="D15"/>
  <c r="D10"/>
  <c r="D9"/>
  <c r="D8"/>
  <c r="D7"/>
  <c r="T35" i="5"/>
  <c r="T11"/>
  <c r="T10"/>
  <c r="L33"/>
  <c r="L28"/>
  <c r="L20"/>
  <c r="L21"/>
  <c r="I71" i="4"/>
  <c r="F73"/>
  <c r="F72"/>
  <c r="F71"/>
  <c r="F70"/>
  <c r="F63"/>
  <c r="F62"/>
  <c r="F66"/>
  <c r="F67"/>
  <c r="F65"/>
  <c r="F61"/>
  <c r="F60"/>
  <c r="F56"/>
  <c r="F50"/>
  <c r="F47"/>
  <c r="F46"/>
  <c r="F37"/>
  <c r="F36"/>
  <c r="F35"/>
  <c r="F34"/>
  <c r="F33"/>
  <c r="F32"/>
  <c r="F31"/>
  <c r="F30"/>
  <c r="F29"/>
  <c r="F28"/>
  <c r="F27"/>
  <c r="F26"/>
  <c r="F25"/>
  <c r="F24"/>
  <c r="F23"/>
  <c r="F22"/>
  <c r="F21"/>
  <c r="F17"/>
  <c r="F19"/>
  <c r="F18"/>
  <c r="F16"/>
  <c r="F15"/>
  <c r="F14"/>
  <c r="F13"/>
  <c r="F12"/>
  <c r="F11"/>
  <c r="F10"/>
  <c r="F9"/>
  <c r="F8"/>
  <c r="F39"/>
  <c r="F38"/>
  <c r="I8"/>
  <c r="I9"/>
  <c r="I10"/>
  <c r="I11"/>
  <c r="I12"/>
  <c r="I13"/>
  <c r="I14"/>
  <c r="I15"/>
  <c r="C39" i="2"/>
  <c r="C37"/>
  <c r="C26"/>
  <c r="C12"/>
  <c r="C33"/>
  <c r="C21"/>
  <c r="C8"/>
  <c r="C13"/>
  <c r="C15"/>
  <c r="C22"/>
  <c r="C29"/>
  <c r="C36"/>
  <c r="C14"/>
  <c r="C35"/>
  <c r="C38"/>
  <c r="C16"/>
  <c r="C30"/>
  <c r="B14" l="1"/>
  <c r="B31"/>
  <c r="AH27" i="4"/>
  <c r="F19" i="2"/>
  <c r="O9"/>
  <c r="I33"/>
  <c r="F33"/>
  <c r="F21"/>
  <c r="I21"/>
  <c r="L21"/>
  <c r="O21"/>
  <c r="P21"/>
  <c r="Q21"/>
  <c r="L33"/>
  <c r="O33"/>
  <c r="P33"/>
  <c r="Q33"/>
  <c r="F16"/>
  <c r="I16"/>
  <c r="L16"/>
  <c r="O16"/>
  <c r="P16"/>
  <c r="Q16"/>
  <c r="F29"/>
  <c r="I29"/>
  <c r="L29"/>
  <c r="O29"/>
  <c r="P29"/>
  <c r="Q29"/>
  <c r="F32"/>
  <c r="I32"/>
  <c r="L32"/>
  <c r="O32"/>
  <c r="P32"/>
  <c r="Q32"/>
  <c r="F10"/>
  <c r="I10"/>
  <c r="L10"/>
  <c r="O10"/>
  <c r="P10"/>
  <c r="Q10"/>
  <c r="F30"/>
  <c r="I30"/>
  <c r="L30"/>
  <c r="O30"/>
  <c r="P30"/>
  <c r="Q30"/>
  <c r="F14"/>
  <c r="I14"/>
  <c r="L14"/>
  <c r="O14"/>
  <c r="P14"/>
  <c r="Q14"/>
  <c r="F38"/>
  <c r="I38"/>
  <c r="L38"/>
  <c r="O38"/>
  <c r="P38"/>
  <c r="Q38"/>
  <c r="F13"/>
  <c r="I13"/>
  <c r="L13"/>
  <c r="O13"/>
  <c r="P13"/>
  <c r="Q13"/>
  <c r="F25"/>
  <c r="I25"/>
  <c r="L25"/>
  <c r="O25"/>
  <c r="P25"/>
  <c r="Q25"/>
  <c r="F35"/>
  <c r="I35"/>
  <c r="L35"/>
  <c r="O35"/>
  <c r="P35"/>
  <c r="Q35"/>
  <c r="F26"/>
  <c r="I26"/>
  <c r="L26"/>
  <c r="O26"/>
  <c r="P26"/>
  <c r="Q26"/>
  <c r="F22"/>
  <c r="I22"/>
  <c r="L22"/>
  <c r="O22"/>
  <c r="P22"/>
  <c r="Q22"/>
  <c r="F24"/>
  <c r="I24"/>
  <c r="L24"/>
  <c r="O24"/>
  <c r="P24"/>
  <c r="Q24"/>
  <c r="F39"/>
  <c r="I39"/>
  <c r="L39"/>
  <c r="O39"/>
  <c r="P39"/>
  <c r="Q39"/>
  <c r="F9"/>
  <c r="I9"/>
  <c r="L9"/>
  <c r="P9"/>
  <c r="Q9"/>
  <c r="F31"/>
  <c r="I31"/>
  <c r="L31"/>
  <c r="O31"/>
  <c r="P31"/>
  <c r="Q31"/>
  <c r="F23"/>
  <c r="I23"/>
  <c r="L23"/>
  <c r="O23"/>
  <c r="P23"/>
  <c r="Q23"/>
  <c r="F36"/>
  <c r="I36"/>
  <c r="L36"/>
  <c r="O36"/>
  <c r="P36"/>
  <c r="Q36"/>
  <c r="F11"/>
  <c r="I11"/>
  <c r="L11"/>
  <c r="O11"/>
  <c r="P11"/>
  <c r="Q11"/>
  <c r="F18"/>
  <c r="I18"/>
  <c r="L18"/>
  <c r="O18"/>
  <c r="P18"/>
  <c r="Q18"/>
  <c r="F28"/>
  <c r="I28"/>
  <c r="L28"/>
  <c r="O28"/>
  <c r="P28"/>
  <c r="Q28"/>
  <c r="F37"/>
  <c r="I37"/>
  <c r="L37"/>
  <c r="O37"/>
  <c r="P37"/>
  <c r="Q37"/>
  <c r="I19"/>
  <c r="L19"/>
  <c r="O19"/>
  <c r="P19"/>
  <c r="Q19"/>
  <c r="F12"/>
  <c r="I12"/>
  <c r="L12"/>
  <c r="O12"/>
  <c r="P12"/>
  <c r="Q12"/>
  <c r="F27"/>
  <c r="I27"/>
  <c r="L27"/>
  <c r="O27"/>
  <c r="P27"/>
  <c r="Q27"/>
  <c r="F34"/>
  <c r="I34"/>
  <c r="L34"/>
  <c r="O34"/>
  <c r="P34"/>
  <c r="Q34"/>
  <c r="F8"/>
  <c r="I8"/>
  <c r="L8"/>
  <c r="O8"/>
  <c r="P8"/>
  <c r="Q8"/>
  <c r="F17"/>
  <c r="I17"/>
  <c r="L17"/>
  <c r="O17"/>
  <c r="P17"/>
  <c r="Q17"/>
  <c r="F15"/>
  <c r="I15"/>
  <c r="L15"/>
  <c r="O15"/>
  <c r="P15"/>
  <c r="Q15"/>
  <c r="F20"/>
  <c r="I20"/>
  <c r="L20"/>
  <c r="O20"/>
  <c r="P20"/>
  <c r="Q20"/>
  <c r="K8" i="4"/>
  <c r="N8"/>
  <c r="Q8"/>
  <c r="R8"/>
  <c r="K9"/>
  <c r="N9"/>
  <c r="P9" s="1"/>
  <c r="Q9"/>
  <c r="R9"/>
  <c r="N10"/>
  <c r="Q10"/>
  <c r="R10"/>
  <c r="K10"/>
  <c r="N11"/>
  <c r="Q11"/>
  <c r="R11"/>
  <c r="N12"/>
  <c r="Q12"/>
  <c r="R12"/>
  <c r="K12"/>
  <c r="N13"/>
  <c r="Q13"/>
  <c r="R13"/>
  <c r="N14"/>
  <c r="Q14"/>
  <c r="R14"/>
  <c r="K14"/>
  <c r="N15"/>
  <c r="P14" s="1"/>
  <c r="Q15"/>
  <c r="R15"/>
  <c r="I16"/>
  <c r="N16"/>
  <c r="Q16"/>
  <c r="R16"/>
  <c r="I17"/>
  <c r="K16" s="1"/>
  <c r="N17"/>
  <c r="P16" s="1"/>
  <c r="Q17"/>
  <c r="R17"/>
  <c r="I18"/>
  <c r="N18"/>
  <c r="Q18"/>
  <c r="R18"/>
  <c r="I19"/>
  <c r="K18" s="1"/>
  <c r="N19"/>
  <c r="Q19"/>
  <c r="R19"/>
  <c r="I20"/>
  <c r="N20"/>
  <c r="Q20"/>
  <c r="R20"/>
  <c r="I21"/>
  <c r="K20" s="1"/>
  <c r="N21"/>
  <c r="P20" s="1"/>
  <c r="Q21"/>
  <c r="R21"/>
  <c r="I22"/>
  <c r="N22"/>
  <c r="Q22"/>
  <c r="R22"/>
  <c r="I23"/>
  <c r="K22" s="1"/>
  <c r="N23"/>
  <c r="P22" s="1"/>
  <c r="Q23"/>
  <c r="R23"/>
  <c r="I24"/>
  <c r="N24"/>
  <c r="Q24"/>
  <c r="R24"/>
  <c r="I25"/>
  <c r="K24" s="1"/>
  <c r="N25"/>
  <c r="P24" s="1"/>
  <c r="Q25"/>
  <c r="R25"/>
  <c r="I26"/>
  <c r="N26"/>
  <c r="Q26"/>
  <c r="R26"/>
  <c r="I27"/>
  <c r="K26" s="1"/>
  <c r="N27"/>
  <c r="Q27"/>
  <c r="R27"/>
  <c r="I28"/>
  <c r="N28"/>
  <c r="Q28"/>
  <c r="R28"/>
  <c r="I29"/>
  <c r="K28" s="1"/>
  <c r="N29"/>
  <c r="Q29"/>
  <c r="R29"/>
  <c r="I30"/>
  <c r="N30"/>
  <c r="Q30"/>
  <c r="R30"/>
  <c r="I31"/>
  <c r="K30" s="1"/>
  <c r="N31"/>
  <c r="P30" s="1"/>
  <c r="Q31"/>
  <c r="R31"/>
  <c r="I32"/>
  <c r="N32"/>
  <c r="Q32"/>
  <c r="R32"/>
  <c r="I33"/>
  <c r="K32" s="1"/>
  <c r="N33"/>
  <c r="P32" s="1"/>
  <c r="Q33"/>
  <c r="R33"/>
  <c r="I34"/>
  <c r="N34"/>
  <c r="Q34"/>
  <c r="R34"/>
  <c r="I35"/>
  <c r="K34" s="1"/>
  <c r="N35"/>
  <c r="Q35"/>
  <c r="R35"/>
  <c r="I36"/>
  <c r="N36"/>
  <c r="Q36"/>
  <c r="R36"/>
  <c r="I37"/>
  <c r="K36" s="1"/>
  <c r="N37"/>
  <c r="P36" s="1"/>
  <c r="Q37"/>
  <c r="R37"/>
  <c r="I38"/>
  <c r="N38"/>
  <c r="Q38"/>
  <c r="R38"/>
  <c r="I39"/>
  <c r="N39"/>
  <c r="Q39"/>
  <c r="R39"/>
  <c r="I42"/>
  <c r="N42"/>
  <c r="Q42"/>
  <c r="R42"/>
  <c r="I43"/>
  <c r="N43"/>
  <c r="P43" s="1"/>
  <c r="Q43"/>
  <c r="R43"/>
  <c r="I44"/>
  <c r="N44"/>
  <c r="Q44"/>
  <c r="R44"/>
  <c r="I45"/>
  <c r="K45" s="1"/>
  <c r="N45"/>
  <c r="Q45"/>
  <c r="R45"/>
  <c r="I46"/>
  <c r="N46"/>
  <c r="Q46"/>
  <c r="R46"/>
  <c r="I47"/>
  <c r="K47" s="1"/>
  <c r="N47"/>
  <c r="Q47"/>
  <c r="R47"/>
  <c r="I48"/>
  <c r="N48"/>
  <c r="Q48"/>
  <c r="R48"/>
  <c r="I49"/>
  <c r="K49" s="1"/>
  <c r="N49"/>
  <c r="Q49"/>
  <c r="R49"/>
  <c r="I50"/>
  <c r="N50"/>
  <c r="Q50"/>
  <c r="R50"/>
  <c r="I51"/>
  <c r="K51" s="1"/>
  <c r="N51"/>
  <c r="Q51"/>
  <c r="R51"/>
  <c r="I52"/>
  <c r="N52"/>
  <c r="Q52"/>
  <c r="R52"/>
  <c r="I53"/>
  <c r="K53" s="1"/>
  <c r="N53"/>
  <c r="Q53"/>
  <c r="R53"/>
  <c r="I54"/>
  <c r="N54"/>
  <c r="Q54"/>
  <c r="R54"/>
  <c r="I55"/>
  <c r="K55" s="1"/>
  <c r="N55"/>
  <c r="Q55"/>
  <c r="R55"/>
  <c r="I56"/>
  <c r="N56"/>
  <c r="Q56"/>
  <c r="R56"/>
  <c r="I57"/>
  <c r="K57" s="1"/>
  <c r="N57"/>
  <c r="Q57"/>
  <c r="R57"/>
  <c r="I60"/>
  <c r="N60"/>
  <c r="Q60"/>
  <c r="R60"/>
  <c r="I61"/>
  <c r="N61"/>
  <c r="Q61"/>
  <c r="R61"/>
  <c r="I62"/>
  <c r="N62"/>
  <c r="Q62"/>
  <c r="R62"/>
  <c r="I63"/>
  <c r="K63" s="1"/>
  <c r="N63"/>
  <c r="Q63"/>
  <c r="R63"/>
  <c r="I64"/>
  <c r="N64"/>
  <c r="Q64"/>
  <c r="R64"/>
  <c r="I65"/>
  <c r="N65"/>
  <c r="Q65"/>
  <c r="R65"/>
  <c r="I66"/>
  <c r="N66"/>
  <c r="Q66"/>
  <c r="R66"/>
  <c r="I67"/>
  <c r="K67" s="1"/>
  <c r="N67"/>
  <c r="Q67"/>
  <c r="R67"/>
  <c r="I70"/>
  <c r="N70"/>
  <c r="Q70"/>
  <c r="R70"/>
  <c r="N71"/>
  <c r="Q71"/>
  <c r="R71"/>
  <c r="I72"/>
  <c r="N72"/>
  <c r="Q72"/>
  <c r="R72"/>
  <c r="I73"/>
  <c r="N73"/>
  <c r="P73" s="1"/>
  <c r="Q73"/>
  <c r="R73"/>
  <c r="I76"/>
  <c r="N76"/>
  <c r="Q76"/>
  <c r="R76"/>
  <c r="I77"/>
  <c r="N77"/>
  <c r="Q77"/>
  <c r="R77"/>
  <c r="K77" l="1"/>
  <c r="K73"/>
  <c r="P71"/>
  <c r="K71"/>
  <c r="T71" s="1"/>
  <c r="V71" s="1"/>
  <c r="P67"/>
  <c r="P65"/>
  <c r="K65"/>
  <c r="P63"/>
  <c r="P61"/>
  <c r="K61"/>
  <c r="P57"/>
  <c r="P55"/>
  <c r="P53"/>
  <c r="P47"/>
  <c r="P45"/>
  <c r="P38"/>
  <c r="P34"/>
  <c r="P28"/>
  <c r="P26"/>
  <c r="P18"/>
  <c r="T18" s="1"/>
  <c r="V18" s="1"/>
  <c r="P77"/>
  <c r="P12"/>
  <c r="S11"/>
  <c r="P10"/>
  <c r="T10" s="1"/>
  <c r="V10" s="1"/>
  <c r="S10"/>
  <c r="S9"/>
  <c r="S8"/>
  <c r="S76"/>
  <c r="S21"/>
  <c r="S13"/>
  <c r="S39"/>
  <c r="S29"/>
  <c r="S25"/>
  <c r="R30" i="2"/>
  <c r="K43" i="4"/>
  <c r="T43" s="1"/>
  <c r="V43" s="1"/>
  <c r="K38"/>
  <c r="T38" s="1"/>
  <c r="V38" s="1"/>
  <c r="P49"/>
  <c r="S19"/>
  <c r="S17"/>
  <c r="T77"/>
  <c r="V77" s="1"/>
  <c r="S77"/>
  <c r="S72"/>
  <c r="S70"/>
  <c r="S66"/>
  <c r="S64"/>
  <c r="S62"/>
  <c r="S60"/>
  <c r="S56"/>
  <c r="S54"/>
  <c r="S53"/>
  <c r="S52"/>
  <c r="T53"/>
  <c r="V53" s="1"/>
  <c r="S51"/>
  <c r="P51"/>
  <c r="T51" s="1"/>
  <c r="V51" s="1"/>
  <c r="S50"/>
  <c r="T49"/>
  <c r="V49" s="1"/>
  <c r="S48"/>
  <c r="T47"/>
  <c r="V47" s="1"/>
  <c r="S46"/>
  <c r="T45"/>
  <c r="V45" s="1"/>
  <c r="S44"/>
  <c r="S38"/>
  <c r="S37"/>
  <c r="T36"/>
  <c r="V36" s="1"/>
  <c r="S35"/>
  <c r="S34"/>
  <c r="S33"/>
  <c r="T32"/>
  <c r="V32" s="1"/>
  <c r="S31"/>
  <c r="S30"/>
  <c r="T28"/>
  <c r="V28" s="1"/>
  <c r="S27"/>
  <c r="S26"/>
  <c r="T24"/>
  <c r="V24" s="1"/>
  <c r="T20"/>
  <c r="V20" s="1"/>
  <c r="S23"/>
  <c r="S22"/>
  <c r="T16"/>
  <c r="V16" s="1"/>
  <c r="S15"/>
  <c r="T73"/>
  <c r="V73" s="1"/>
  <c r="T67"/>
  <c r="V67" s="1"/>
  <c r="T65"/>
  <c r="V65" s="1"/>
  <c r="T63"/>
  <c r="V63" s="1"/>
  <c r="T61"/>
  <c r="V61" s="1"/>
  <c r="T57"/>
  <c r="V57" s="1"/>
  <c r="T55"/>
  <c r="V55" s="1"/>
  <c r="K76"/>
  <c r="S73"/>
  <c r="K72"/>
  <c r="S71"/>
  <c r="K70"/>
  <c r="S67"/>
  <c r="K66"/>
  <c r="S65"/>
  <c r="K64"/>
  <c r="S63"/>
  <c r="K62"/>
  <c r="S61"/>
  <c r="K60"/>
  <c r="S57"/>
  <c r="K56"/>
  <c r="S55"/>
  <c r="K54"/>
  <c r="K52"/>
  <c r="K50"/>
  <c r="S49"/>
  <c r="K48"/>
  <c r="S47"/>
  <c r="K46"/>
  <c r="S45"/>
  <c r="K44"/>
  <c r="T44" s="1"/>
  <c r="V44" s="1"/>
  <c r="S43"/>
  <c r="S42"/>
  <c r="P42"/>
  <c r="S36"/>
  <c r="S32"/>
  <c r="S28"/>
  <c r="S24"/>
  <c r="S20"/>
  <c r="P76"/>
  <c r="P72"/>
  <c r="P70"/>
  <c r="P66"/>
  <c r="P64"/>
  <c r="P62"/>
  <c r="P60"/>
  <c r="P56"/>
  <c r="P54"/>
  <c r="P52"/>
  <c r="P50"/>
  <c r="P48"/>
  <c r="P46"/>
  <c r="P44"/>
  <c r="K42"/>
  <c r="T42" s="1"/>
  <c r="V42" s="1"/>
  <c r="S14"/>
  <c r="T12"/>
  <c r="V12" s="1"/>
  <c r="S12"/>
  <c r="T9"/>
  <c r="V9" s="1"/>
  <c r="P8"/>
  <c r="T8" s="1"/>
  <c r="V8" s="1"/>
  <c r="S16"/>
  <c r="S18"/>
  <c r="R15" i="2"/>
  <c r="R34"/>
  <c r="R27"/>
  <c r="R28"/>
  <c r="R32"/>
  <c r="R20"/>
  <c r="R17"/>
  <c r="R8"/>
  <c r="R12"/>
  <c r="R19"/>
  <c r="R37"/>
  <c r="R18"/>
  <c r="R11"/>
  <c r="R36"/>
  <c r="R23"/>
  <c r="R31"/>
  <c r="R9"/>
  <c r="R16"/>
  <c r="R39"/>
  <c r="R24"/>
  <c r="R22"/>
  <c r="R26"/>
  <c r="R35"/>
  <c r="R25"/>
  <c r="R13"/>
  <c r="R38"/>
  <c r="R14"/>
  <c r="R10"/>
  <c r="R29"/>
  <c r="R33"/>
  <c r="R21"/>
  <c r="T34" i="4"/>
  <c r="V34" s="1"/>
  <c r="T30"/>
  <c r="V30" s="1"/>
  <c r="T26"/>
  <c r="V26" s="1"/>
  <c r="T22"/>
  <c r="V22" s="1"/>
  <c r="T14"/>
  <c r="V14" s="1"/>
  <c r="P39"/>
  <c r="K39"/>
  <c r="P37"/>
  <c r="K37"/>
  <c r="P35"/>
  <c r="K35"/>
  <c r="P33"/>
  <c r="K33"/>
  <c r="P31"/>
  <c r="K31"/>
  <c r="P29"/>
  <c r="K29"/>
  <c r="P27"/>
  <c r="K27"/>
  <c r="P25"/>
  <c r="K25"/>
  <c r="P23"/>
  <c r="K23"/>
  <c r="P21"/>
  <c r="K21"/>
  <c r="P19"/>
  <c r="K19"/>
  <c r="P17"/>
  <c r="K17"/>
  <c r="P15"/>
  <c r="K15"/>
  <c r="P13"/>
  <c r="K13"/>
  <c r="P11"/>
  <c r="K11"/>
  <c r="B20" i="2"/>
  <c r="AD30" i="5"/>
  <c r="AD31"/>
  <c r="AD23"/>
  <c r="AD24"/>
  <c r="AD14"/>
  <c r="AD15"/>
  <c r="V10"/>
  <c r="V11"/>
  <c r="V17"/>
  <c r="V18"/>
  <c r="V26"/>
  <c r="V27"/>
  <c r="V34"/>
  <c r="V35"/>
  <c r="N8"/>
  <c r="N9"/>
  <c r="N12"/>
  <c r="N13"/>
  <c r="N16"/>
  <c r="N17"/>
  <c r="N20"/>
  <c r="N21"/>
  <c r="N24"/>
  <c r="N25"/>
  <c r="N28"/>
  <c r="N29"/>
  <c r="N32"/>
  <c r="N33"/>
  <c r="N36"/>
  <c r="N37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T50" i="4" l="1"/>
  <c r="V50" s="1"/>
  <c r="T46"/>
  <c r="V46" s="1"/>
  <c r="T39"/>
  <c r="V39" s="1"/>
  <c r="T37"/>
  <c r="V37" s="1"/>
  <c r="T35"/>
  <c r="V35" s="1"/>
  <c r="T33"/>
  <c r="V33" s="1"/>
  <c r="T31"/>
  <c r="V31" s="1"/>
  <c r="T29"/>
  <c r="V29" s="1"/>
  <c r="T27"/>
  <c r="V27" s="1"/>
  <c r="T25"/>
  <c r="V25" s="1"/>
  <c r="T23"/>
  <c r="V23" s="1"/>
  <c r="T21"/>
  <c r="V21" s="1"/>
  <c r="T19"/>
  <c r="V19" s="1"/>
  <c r="T17"/>
  <c r="V17" s="1"/>
  <c r="T15"/>
  <c r="V15" s="1"/>
  <c r="T48"/>
  <c r="V48" s="1"/>
  <c r="T54"/>
  <c r="V54" s="1"/>
  <c r="T56"/>
  <c r="V56" s="1"/>
  <c r="O20" i="5" s="1"/>
  <c r="T60" i="4"/>
  <c r="V60" s="1"/>
  <c r="T62"/>
  <c r="V62" s="1"/>
  <c r="W34" i="5" s="1"/>
  <c r="T64" i="4"/>
  <c r="V64" s="1"/>
  <c r="W17" i="5" s="1"/>
  <c r="T66" i="4"/>
  <c r="V66" s="1"/>
  <c r="T70"/>
  <c r="V70" s="1"/>
  <c r="T72"/>
  <c r="V72" s="1"/>
  <c r="AE14" i="5" s="1"/>
  <c r="T76" i="4"/>
  <c r="V76" s="1"/>
  <c r="T52"/>
  <c r="V52" s="1"/>
  <c r="O16" i="5" s="1"/>
  <c r="T13" i="4"/>
  <c r="V13" s="1"/>
  <c r="T11"/>
  <c r="V11" s="1"/>
  <c r="W33" i="2"/>
  <c r="W16"/>
  <c r="W29"/>
  <c r="W32"/>
  <c r="W10"/>
  <c r="W30"/>
  <c r="W14"/>
  <c r="W38"/>
  <c r="W15"/>
  <c r="W13"/>
  <c r="W25"/>
  <c r="W35"/>
  <c r="W17"/>
  <c r="W26"/>
  <c r="W27"/>
  <c r="W22"/>
  <c r="W24"/>
  <c r="W39"/>
  <c r="W12"/>
  <c r="W9"/>
  <c r="W31"/>
  <c r="W21"/>
  <c r="W23"/>
  <c r="W8"/>
  <c r="W36"/>
  <c r="W11"/>
  <c r="W18"/>
  <c r="W34"/>
  <c r="W28"/>
  <c r="W19"/>
  <c r="W37"/>
  <c r="W20"/>
  <c r="A76" i="4"/>
  <c r="A70"/>
  <c r="A60"/>
  <c r="A42"/>
  <c r="A8"/>
  <c r="E25" i="5"/>
  <c r="E20"/>
  <c r="W11"/>
  <c r="O37"/>
  <c r="W27"/>
  <c r="O25"/>
  <c r="O21"/>
  <c r="B12" i="2"/>
  <c r="F20" i="4" s="1"/>
  <c r="C20" i="2"/>
  <c r="C34"/>
  <c r="C27"/>
  <c r="C28"/>
  <c r="C23"/>
  <c r="C24"/>
  <c r="C25"/>
  <c r="C17"/>
  <c r="C18"/>
  <c r="C31"/>
  <c r="C10"/>
  <c r="C19"/>
  <c r="C11"/>
  <c r="C9"/>
  <c r="C32"/>
  <c r="B21"/>
  <c r="B34"/>
  <c r="B37"/>
  <c r="B36"/>
  <c r="B39"/>
  <c r="B35"/>
  <c r="B29"/>
  <c r="B15"/>
  <c r="B27"/>
  <c r="B28"/>
  <c r="B23"/>
  <c r="B24"/>
  <c r="B25"/>
  <c r="B30"/>
  <c r="B16"/>
  <c r="B17"/>
  <c r="B18"/>
  <c r="B22"/>
  <c r="B13"/>
  <c r="B10"/>
  <c r="B33"/>
  <c r="B8"/>
  <c r="B19"/>
  <c r="B11"/>
  <c r="B9"/>
  <c r="B26"/>
  <c r="B38"/>
  <c r="B32"/>
  <c r="Z24" i="5"/>
  <c r="Z23"/>
  <c r="Z31"/>
  <c r="Z30"/>
  <c r="Z15"/>
  <c r="Z14"/>
  <c r="R27"/>
  <c r="R26"/>
  <c r="R11"/>
  <c r="R10"/>
  <c r="R35"/>
  <c r="R34"/>
  <c r="R18"/>
  <c r="R17"/>
  <c r="J24"/>
  <c r="J25"/>
  <c r="J8"/>
  <c r="J9"/>
  <c r="J28"/>
  <c r="J29"/>
  <c r="J12"/>
  <c r="J13"/>
  <c r="J33"/>
  <c r="J32"/>
  <c r="J16"/>
  <c r="J17"/>
  <c r="J36"/>
  <c r="J37"/>
  <c r="J21"/>
  <c r="J20"/>
  <c r="B22"/>
  <c r="B21"/>
  <c r="B37"/>
  <c r="B38"/>
  <c r="B19"/>
  <c r="B20"/>
  <c r="B35"/>
  <c r="B36"/>
  <c r="B15"/>
  <c r="B16"/>
  <c r="B31"/>
  <c r="B32"/>
  <c r="B17"/>
  <c r="B18"/>
  <c r="B33"/>
  <c r="B34"/>
  <c r="B11"/>
  <c r="B12"/>
  <c r="B27"/>
  <c r="B28"/>
  <c r="B13"/>
  <c r="B14"/>
  <c r="B29"/>
  <c r="B30"/>
  <c r="B9"/>
  <c r="B10"/>
  <c r="B26"/>
  <c r="B25"/>
  <c r="B7"/>
  <c r="B8"/>
  <c r="B23"/>
  <c r="B24"/>
  <c r="M13"/>
  <c r="M12"/>
  <c r="AC30"/>
  <c r="AC23"/>
  <c r="E35"/>
  <c r="E16"/>
  <c r="E23"/>
  <c r="U27"/>
  <c r="U11"/>
  <c r="U35"/>
  <c r="M25"/>
  <c r="M9"/>
  <c r="M8"/>
  <c r="AC31"/>
  <c r="M32"/>
  <c r="E8"/>
  <c r="U18"/>
  <c r="E34"/>
  <c r="E24"/>
  <c r="E32"/>
  <c r="E22"/>
  <c r="E30"/>
  <c r="E27"/>
  <c r="AE24"/>
  <c r="O9"/>
  <c r="O13"/>
  <c r="W18"/>
  <c r="W26" l="1"/>
  <c r="D31"/>
  <c r="D23"/>
  <c r="D21"/>
  <c r="D38"/>
  <c r="D15"/>
  <c r="D12"/>
  <c r="D19"/>
  <c r="D29"/>
  <c r="F49" i="4"/>
  <c r="L13" i="5" s="1"/>
  <c r="D30"/>
  <c r="D14"/>
  <c r="G36"/>
  <c r="O33"/>
  <c r="E31"/>
  <c r="G32"/>
  <c r="G28"/>
  <c r="M33"/>
  <c r="M24"/>
  <c r="M20"/>
  <c r="U34"/>
  <c r="U17"/>
  <c r="U26"/>
  <c r="AC14"/>
  <c r="G18"/>
  <c r="G22"/>
  <c r="M37"/>
  <c r="E14"/>
  <c r="E18"/>
  <c r="E36"/>
  <c r="E28"/>
  <c r="E12"/>
  <c r="E26"/>
  <c r="AC24"/>
  <c r="AC15"/>
  <c r="M21"/>
  <c r="M36"/>
  <c r="E9"/>
  <c r="E37"/>
  <c r="G10"/>
  <c r="E10"/>
  <c r="E33"/>
  <c r="E29"/>
  <c r="O32"/>
  <c r="O28"/>
  <c r="O12"/>
  <c r="M29"/>
  <c r="E17"/>
  <c r="O17"/>
  <c r="M17"/>
  <c r="O29"/>
  <c r="AE23"/>
  <c r="G9"/>
  <c r="G35"/>
  <c r="G11"/>
  <c r="G15"/>
  <c r="G17"/>
  <c r="G19"/>
  <c r="W35"/>
  <c r="G26"/>
  <c r="U10"/>
  <c r="G20"/>
  <c r="E11"/>
  <c r="E13"/>
  <c r="E15"/>
  <c r="E19"/>
  <c r="E21"/>
  <c r="G34"/>
  <c r="G31"/>
  <c r="G27"/>
  <c r="G12"/>
  <c r="AE15"/>
  <c r="AE31"/>
  <c r="W10"/>
  <c r="O24"/>
  <c r="G14"/>
  <c r="G30"/>
  <c r="G33"/>
  <c r="G25"/>
  <c r="G23"/>
  <c r="G16"/>
  <c r="G37"/>
  <c r="G29"/>
  <c r="F54" i="4"/>
  <c r="L24" i="5" s="1"/>
  <c r="L32"/>
  <c r="G8"/>
  <c r="F52" i="4"/>
  <c r="F51"/>
  <c r="M16" i="5"/>
  <c r="D34" l="1"/>
  <c r="D26"/>
  <c r="D27"/>
  <c r="D10"/>
  <c r="D17"/>
  <c r="F57" i="4"/>
  <c r="F48"/>
  <c r="D28" i="5"/>
  <c r="D37"/>
  <c r="D11"/>
  <c r="D7"/>
  <c r="D33"/>
  <c r="D20"/>
  <c r="D22"/>
  <c r="D35"/>
  <c r="D16"/>
  <c r="D36"/>
  <c r="D13"/>
  <c r="D25"/>
  <c r="D32"/>
  <c r="D8"/>
  <c r="D9"/>
  <c r="D24"/>
  <c r="D18"/>
  <c r="F42" i="4"/>
  <c r="G24" i="5"/>
  <c r="F55" i="4"/>
  <c r="M28" i="5"/>
  <c r="F53" i="4"/>
  <c r="F64" s="1"/>
  <c r="G38" i="5"/>
  <c r="O36"/>
  <c r="E38"/>
  <c r="F45" i="4"/>
  <c r="F76" s="1"/>
  <c r="F43"/>
  <c r="O8" i="5"/>
  <c r="G21"/>
  <c r="G13"/>
  <c r="E7"/>
  <c r="AE30"/>
  <c r="F44" i="4"/>
  <c r="L8" i="5" s="1"/>
  <c r="G7"/>
  <c r="T18"/>
  <c r="T27"/>
  <c r="L29"/>
  <c r="L16"/>
  <c r="L12" l="1"/>
  <c r="AB14"/>
  <c r="L36"/>
  <c r="L37"/>
  <c r="AB31"/>
  <c r="L9"/>
  <c r="L17"/>
  <c r="L25"/>
  <c r="T26"/>
  <c r="T17"/>
  <c r="F77" i="4"/>
  <c r="AB30" i="5"/>
  <c r="AB23"/>
  <c r="AB15"/>
  <c r="T34" l="1"/>
  <c r="AB24"/>
</calcChain>
</file>

<file path=xl/sharedStrings.xml><?xml version="1.0" encoding="utf-8"?>
<sst xmlns="http://schemas.openxmlformats.org/spreadsheetml/2006/main" count="457" uniqueCount="150">
  <si>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</si>
  <si>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</si>
  <si>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</si>
  <si>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</si>
  <si>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</si>
  <si>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</si>
  <si>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</si>
  <si>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</si>
  <si>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</si>
  <si>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</si>
  <si>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</si>
  <si>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</si>
  <si>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</si>
  <si>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</si>
  <si>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</si>
  <si>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</si>
  <si>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</si>
  <si>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</si>
  <si>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</si>
  <si>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</si>
  <si>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</si>
  <si>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</si>
  <si>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</si>
  <si>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</si>
  <si>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</si>
  <si>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</si>
  <si>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</si>
  <si>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</si>
  <si>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</si>
  <si>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</si>
  <si>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</si>
  <si>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</si>
  <si>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SORSZÁM</t>
  </si>
  <si>
    <t>NÉV</t>
  </si>
  <si>
    <t>2. SZETT</t>
  </si>
  <si>
    <t>1. SZETT</t>
  </si>
  <si>
    <t>3. SZETT</t>
  </si>
  <si>
    <t>4. SZETT</t>
  </si>
  <si>
    <t>ÖSSZESEN</t>
  </si>
  <si>
    <t>IDŐ</t>
  </si>
  <si>
    <t>TELI</t>
  </si>
  <si>
    <t>TAROLÁS</t>
  </si>
  <si>
    <t>ÖSSZ</t>
  </si>
  <si>
    <t>SV</t>
  </si>
  <si>
    <t>SZETT PONT</t>
  </si>
  <si>
    <t>ÖSSZ PONT</t>
  </si>
  <si>
    <t>PÁLYA</t>
  </si>
  <si>
    <t>III.</t>
  </si>
  <si>
    <t>DÖNTŐ</t>
  </si>
  <si>
    <t>PONT</t>
  </si>
  <si>
    <t>SPRINT</t>
  </si>
  <si>
    <t>ÜRES</t>
  </si>
  <si>
    <t>IV.</t>
  </si>
  <si>
    <t>IV. PÁLYA</t>
  </si>
  <si>
    <t>döntő</t>
  </si>
  <si>
    <t>FA</t>
  </si>
  <si>
    <t>EGYESÜLET</t>
  </si>
  <si>
    <t>HELYEZÉS</t>
  </si>
  <si>
    <t>EGYÉNI VERSENY PÁLYABEOSZTÁS</t>
  </si>
  <si>
    <t xml:space="preserve">EGYÉNI VERSENY </t>
  </si>
  <si>
    <t>SPRINT VERSENY JEGYZŐKÖNYV</t>
  </si>
  <si>
    <t>SPRINT VERSENY TÁBLA</t>
  </si>
  <si>
    <t>I.</t>
  </si>
  <si>
    <t>II.</t>
  </si>
  <si>
    <t>I .PÁLYA</t>
  </si>
  <si>
    <t>II. PÁLYA</t>
  </si>
  <si>
    <t>III. PÁLYA</t>
  </si>
  <si>
    <t>Egyesület</t>
  </si>
  <si>
    <t>Szül. idő</t>
  </si>
  <si>
    <t>Vers. Eng.</t>
  </si>
  <si>
    <t>Tatabánya</t>
  </si>
  <si>
    <t>2015. ÉVI ORSZÁGOS IFJÚSÁGI FIÚ EGYÉNI, SPRINT ÉS ÖSSZETETT EGYÉNI BAJNOKSÁG</t>
  </si>
  <si>
    <t>Bábolna</t>
  </si>
  <si>
    <t>Szász László</t>
  </si>
  <si>
    <t>Rozmán Szabolcs</t>
  </si>
  <si>
    <t>Sárvári Kinizsi Kékgolyó</t>
  </si>
  <si>
    <t>Felvégi Ádám</t>
  </si>
  <si>
    <t>Ferencváros</t>
  </si>
  <si>
    <t>Czeilinger Gábor</t>
  </si>
  <si>
    <t>Bp. Erőmű</t>
  </si>
  <si>
    <t>Molnár Pál</t>
  </si>
  <si>
    <t>Sport36 Vasasszonyfa</t>
  </si>
  <si>
    <t>Németh Attila</t>
  </si>
  <si>
    <t>Csór Truck-Trailer</t>
  </si>
  <si>
    <t>Házi Márk</t>
  </si>
  <si>
    <t>Szeged</t>
  </si>
  <si>
    <t>Ifj. Brancsek János</t>
  </si>
  <si>
    <t>KSV Wien</t>
  </si>
  <si>
    <t>Ifj. Horváth Péter</t>
  </si>
  <si>
    <t>BBSV Wien</t>
  </si>
  <si>
    <t>Cseh Bence</t>
  </si>
  <si>
    <t>Thermalpark Szentgotthárd</t>
  </si>
  <si>
    <t>Tóth Tamás</t>
  </si>
  <si>
    <t>BKV Előre</t>
  </si>
  <si>
    <t>Gulyás Róbert</t>
  </si>
  <si>
    <t>Gázművek</t>
  </si>
  <si>
    <t>Nagy Gergő</t>
  </si>
  <si>
    <t>1 MCM Közutasok</t>
  </si>
  <si>
    <t>Kiss Viktor</t>
  </si>
  <si>
    <t>Tiszakécske</t>
  </si>
  <si>
    <t>Zalaegerszeg</t>
  </si>
  <si>
    <t>Poroszlai Gergő</t>
  </si>
  <si>
    <t>Jurics Gergő</t>
  </si>
  <si>
    <t>Lendvai Bence</t>
  </si>
  <si>
    <t>Győr - Szol</t>
  </si>
  <si>
    <t>Sárosi Krisztián</t>
  </si>
  <si>
    <t>Hauptman Bence</t>
  </si>
  <si>
    <t>Gergó Richárd</t>
  </si>
  <si>
    <t>Topidó Nagymizdó</t>
  </si>
  <si>
    <t>Németh József</t>
  </si>
  <si>
    <t>Erdész Ákos</t>
  </si>
  <si>
    <t>Farkas Ádám</t>
  </si>
  <si>
    <t>Lendvai András</t>
  </si>
  <si>
    <t>Tóth Áron</t>
  </si>
  <si>
    <t>Szolnoki MÁV</t>
  </si>
  <si>
    <t>Kocza Norbert</t>
  </si>
  <si>
    <t>Bólya Tamás</t>
  </si>
  <si>
    <t>Kocsa Róbert</t>
  </si>
  <si>
    <t>Nádújfalu</t>
  </si>
  <si>
    <t>Kokavecz Gergő</t>
  </si>
  <si>
    <t>Modrovits István</t>
  </si>
  <si>
    <t>Mosonszentmiklós</t>
  </si>
  <si>
    <t>Kuslics Gergely</t>
  </si>
  <si>
    <t>Petőháza</t>
  </si>
  <si>
    <t>TATABÁNYA</t>
  </si>
  <si>
    <t>Pintér Károly</t>
  </si>
  <si>
    <t>2015 ÉVI ORSZÁGOS IFJÚSÁGI FIÚ EGYÉNI, SPRINT ÉS ÖSSZETETT BAJNOKSÁG</t>
  </si>
  <si>
    <t>2015.DECEMBER 5-6.</t>
  </si>
  <si>
    <t xml:space="preserve">TATABÁNYA </t>
  </si>
  <si>
    <t>Hely</t>
  </si>
  <si>
    <t>Név</t>
  </si>
  <si>
    <t>Összesen</t>
  </si>
  <si>
    <t>Egyéni</t>
  </si>
  <si>
    <t>1. ford.</t>
  </si>
  <si>
    <t>2. ford.</t>
  </si>
  <si>
    <t>3. ford.</t>
  </si>
  <si>
    <t>elő   döntő</t>
  </si>
  <si>
    <t>egyéni</t>
  </si>
  <si>
    <t>Brancsek János</t>
  </si>
  <si>
    <t>Sport 36 Vasasszonyfa</t>
  </si>
  <si>
    <t>ZTK</t>
  </si>
  <si>
    <t>-</t>
  </si>
  <si>
    <t>Topido Nagymizdó</t>
  </si>
  <si>
    <t>Hauptmann Bence</t>
  </si>
  <si>
    <t>FTC</t>
  </si>
  <si>
    <t>Győr-Szol</t>
  </si>
  <si>
    <t>MCM Közutasok</t>
  </si>
  <si>
    <t>Sárvári Kinizsi</t>
  </si>
  <si>
    <t>Horváth Péter</t>
  </si>
  <si>
    <t>Modrovics István</t>
  </si>
</sst>
</file>

<file path=xl/styles.xml><?xml version="1.0" encoding="utf-8"?>
<styleSheet xmlns="http://schemas.openxmlformats.org/spreadsheetml/2006/main">
  <numFmts count="1">
    <numFmt numFmtId="164" formatCode="h:mm;@"/>
  </numFmts>
  <fonts count="22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6"/>
      <color indexed="8"/>
      <name val="Calibri"/>
      <family val="2"/>
      <charset val="238"/>
    </font>
    <font>
      <b/>
      <sz val="18"/>
      <name val="Arial CE"/>
      <charset val="238"/>
    </font>
    <font>
      <sz val="18"/>
      <color indexed="8"/>
      <name val="Calibri"/>
      <family val="2"/>
      <charset val="238"/>
    </font>
    <font>
      <sz val="20"/>
      <color indexed="8"/>
      <name val="Arial"/>
      <family val="2"/>
      <charset val="238"/>
    </font>
    <font>
      <sz val="28"/>
      <color indexed="8"/>
      <name val="Arial"/>
      <family val="2"/>
      <charset val="238"/>
    </font>
    <font>
      <sz val="28"/>
      <name val="Arial"/>
      <family val="2"/>
      <charset val="238"/>
    </font>
    <font>
      <sz val="28"/>
      <color indexed="8"/>
      <name val="Calibri"/>
      <family val="2"/>
      <charset val="238"/>
    </font>
    <font>
      <b/>
      <sz val="14"/>
      <name val="Arial"/>
      <family val="2"/>
      <charset val="238"/>
    </font>
    <font>
      <sz val="14"/>
      <color indexed="8"/>
      <name val="Arial"/>
      <family val="2"/>
      <charset val="238"/>
    </font>
    <font>
      <sz val="8"/>
      <name val="Calibri"/>
      <family val="2"/>
      <charset val="238"/>
    </font>
    <font>
      <sz val="14"/>
      <name val="Arial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65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16" borderId="0" applyNumberFormat="0" applyBorder="0" applyAlignment="0" applyProtection="0"/>
  </cellStyleXfs>
  <cellXfs count="25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left" vertical="center"/>
    </xf>
    <xf numFmtId="0" fontId="3" fillId="8" borderId="14" xfId="0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0" fontId="3" fillId="9" borderId="14" xfId="0" applyFont="1" applyFill="1" applyBorder="1" applyAlignment="1">
      <alignment vertical="center"/>
    </xf>
    <xf numFmtId="0" fontId="3" fillId="9" borderId="3" xfId="0" applyFont="1" applyFill="1" applyBorder="1" applyAlignment="1">
      <alignment vertical="center"/>
    </xf>
    <xf numFmtId="0" fontId="3" fillId="10" borderId="14" xfId="0" applyFont="1" applyFill="1" applyBorder="1" applyAlignment="1">
      <alignment vertical="center"/>
    </xf>
    <xf numFmtId="0" fontId="3" fillId="10" borderId="3" xfId="0" applyFont="1" applyFill="1" applyBorder="1" applyAlignment="1">
      <alignment vertical="center"/>
    </xf>
    <xf numFmtId="0" fontId="3" fillId="7" borderId="14" xfId="0" applyFont="1" applyFill="1" applyBorder="1" applyAlignment="1">
      <alignment horizontal="right" vertical="center"/>
    </xf>
    <xf numFmtId="0" fontId="3" fillId="7" borderId="3" xfId="0" applyFont="1" applyFill="1" applyBorder="1" applyAlignment="1">
      <alignment horizontal="right" vertical="center"/>
    </xf>
    <xf numFmtId="0" fontId="7" fillId="11" borderId="14" xfId="0" applyFont="1" applyFill="1" applyBorder="1" applyAlignment="1">
      <alignment horizontal="left" vertical="center"/>
    </xf>
    <xf numFmtId="0" fontId="7" fillId="11" borderId="3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7" fillId="11" borderId="14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" fillId="12" borderId="14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14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" fillId="6" borderId="23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3" fillId="11" borderId="13" xfId="0" applyFont="1" applyFill="1" applyBorder="1" applyAlignment="1">
      <alignment vertical="center"/>
    </xf>
    <xf numFmtId="0" fontId="3" fillId="11" borderId="18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7" fillId="14" borderId="14" xfId="0" applyFont="1" applyFill="1" applyBorder="1" applyAlignment="1">
      <alignment horizontal="left" vertical="center"/>
    </xf>
    <xf numFmtId="0" fontId="7" fillId="14" borderId="14" xfId="0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left" vertical="center"/>
    </xf>
    <xf numFmtId="0" fontId="7" fillId="1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1" fillId="0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2" borderId="26" xfId="0" applyFont="1" applyFill="1" applyBorder="1"/>
    <xf numFmtId="0" fontId="1" fillId="2" borderId="27" xfId="0" applyFont="1" applyFill="1" applyBorder="1"/>
    <xf numFmtId="0" fontId="1" fillId="2" borderId="24" xfId="0" applyFont="1" applyFill="1" applyBorder="1"/>
    <xf numFmtId="0" fontId="7" fillId="2" borderId="37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12" borderId="3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5" fillId="0" borderId="1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14" fontId="18" fillId="0" borderId="2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5" fillId="6" borderId="1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7" xfId="0" applyBorder="1"/>
    <xf numFmtId="0" fontId="20" fillId="0" borderId="7" xfId="0" applyFont="1" applyBorder="1"/>
    <xf numFmtId="0" fontId="0" fillId="15" borderId="7" xfId="0" applyFill="1" applyBorder="1"/>
    <xf numFmtId="0" fontId="21" fillId="16" borderId="7" xfId="1" applyBorder="1"/>
    <xf numFmtId="14" fontId="9" fillId="0" borderId="15" xfId="0" applyNumberFormat="1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14" fontId="9" fillId="0" borderId="17" xfId="0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23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20" fontId="16" fillId="0" borderId="46" xfId="0" applyNumberFormat="1" applyFont="1" applyBorder="1" applyAlignment="1">
      <alignment horizontal="center" vertical="center"/>
    </xf>
    <xf numFmtId="20" fontId="16" fillId="0" borderId="35" xfId="0" applyNumberFormat="1" applyFont="1" applyBorder="1" applyAlignment="1">
      <alignment horizontal="center" vertical="center"/>
    </xf>
    <xf numFmtId="20" fontId="16" fillId="0" borderId="28" xfId="0" applyNumberFormat="1" applyFont="1" applyBorder="1" applyAlignment="1">
      <alignment horizontal="center" vertical="center"/>
    </xf>
    <xf numFmtId="20" fontId="16" fillId="0" borderId="43" xfId="0" applyNumberFormat="1" applyFont="1" applyBorder="1" applyAlignment="1">
      <alignment horizontal="center" vertical="center"/>
    </xf>
    <xf numFmtId="20" fontId="16" fillId="0" borderId="39" xfId="0" applyNumberFormat="1" applyFont="1" applyBorder="1" applyAlignment="1">
      <alignment horizontal="center" vertical="center"/>
    </xf>
    <xf numFmtId="20" fontId="16" fillId="0" borderId="44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12" borderId="17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" fillId="10" borderId="46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14" fontId="11" fillId="0" borderId="46" xfId="0" applyNumberFormat="1" applyFont="1" applyBorder="1" applyAlignment="1">
      <alignment horizontal="center" vertical="center" textRotation="90"/>
    </xf>
    <xf numFmtId="14" fontId="11" fillId="0" borderId="35" xfId="0" applyNumberFormat="1" applyFont="1" applyBorder="1" applyAlignment="1">
      <alignment horizontal="center" vertical="center" textRotation="90"/>
    </xf>
    <xf numFmtId="14" fontId="11" fillId="0" borderId="28" xfId="0" applyNumberFormat="1" applyFont="1" applyBorder="1" applyAlignment="1">
      <alignment horizontal="center" vertical="center" textRotation="90"/>
    </xf>
    <xf numFmtId="164" fontId="2" fillId="0" borderId="46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4" fontId="12" fillId="0" borderId="46" xfId="0" applyNumberFormat="1" applyFont="1" applyBorder="1" applyAlignment="1">
      <alignment horizontal="center" vertical="center" textRotation="90"/>
    </xf>
    <xf numFmtId="14" fontId="12" fillId="0" borderId="35" xfId="0" applyNumberFormat="1" applyFont="1" applyBorder="1" applyAlignment="1">
      <alignment horizontal="center" vertical="center" textRotation="90"/>
    </xf>
    <xf numFmtId="14" fontId="12" fillId="0" borderId="28" xfId="0" applyNumberFormat="1" applyFont="1" applyBorder="1" applyAlignment="1">
      <alignment horizontal="center" vertical="center" textRotation="90"/>
    </xf>
    <xf numFmtId="164" fontId="2" fillId="0" borderId="41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0" fontId="1" fillId="9" borderId="46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14" fontId="3" fillId="0" borderId="46" xfId="0" applyNumberFormat="1" applyFont="1" applyBorder="1" applyAlignment="1">
      <alignment horizontal="center" vertical="center" wrapText="1"/>
    </xf>
    <xf numFmtId="14" fontId="3" fillId="0" borderId="28" xfId="0" applyNumberFormat="1" applyFont="1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4" fontId="3" fillId="0" borderId="46" xfId="0" applyNumberFormat="1" applyFont="1" applyBorder="1" applyAlignment="1">
      <alignment horizontal="center" vertical="center" textRotation="90"/>
    </xf>
    <xf numFmtId="14" fontId="3" fillId="0" borderId="35" xfId="0" applyNumberFormat="1" applyFont="1" applyBorder="1" applyAlignment="1">
      <alignment horizontal="center" vertical="center" textRotation="90"/>
    </xf>
    <xf numFmtId="14" fontId="3" fillId="0" borderId="28" xfId="0" applyNumberFormat="1" applyFont="1" applyBorder="1" applyAlignment="1">
      <alignment horizontal="center" vertical="center" textRotation="90"/>
    </xf>
    <xf numFmtId="0" fontId="1" fillId="7" borderId="46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14" fontId="12" fillId="0" borderId="46" xfId="0" applyNumberFormat="1" applyFont="1" applyFill="1" applyBorder="1" applyAlignment="1">
      <alignment horizontal="center" vertical="center" textRotation="90"/>
    </xf>
    <xf numFmtId="0" fontId="14" fillId="0" borderId="35" xfId="0" applyFont="1" applyBorder="1"/>
    <xf numFmtId="0" fontId="14" fillId="0" borderId="28" xfId="0" applyFont="1" applyBorder="1"/>
    <xf numFmtId="164" fontId="3" fillId="0" borderId="41" xfId="0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0" fontId="1" fillId="8" borderId="46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14" borderId="46" xfId="0" applyFont="1" applyFill="1" applyBorder="1" applyAlignment="1">
      <alignment horizontal="center" vertical="center"/>
    </xf>
    <xf numFmtId="0" fontId="7" fillId="14" borderId="28" xfId="0" applyFont="1" applyFill="1" applyBorder="1" applyAlignment="1">
      <alignment horizontal="center" vertical="center"/>
    </xf>
    <xf numFmtId="0" fontId="7" fillId="7" borderId="46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vertical="center"/>
    </xf>
    <xf numFmtId="0" fontId="3" fillId="7" borderId="41" xfId="0" applyFont="1" applyFill="1" applyBorder="1" applyAlignment="1">
      <alignment vertical="center"/>
    </xf>
    <xf numFmtId="14" fontId="9" fillId="0" borderId="30" xfId="0" applyNumberFormat="1" applyFont="1" applyBorder="1" applyAlignment="1">
      <alignment horizontal="center"/>
    </xf>
    <xf numFmtId="14" fontId="9" fillId="0" borderId="31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11" borderId="46" xfId="0" applyFont="1" applyFill="1" applyBorder="1" applyAlignment="1">
      <alignment horizontal="center" vertical="center"/>
    </xf>
    <xf numFmtId="0" fontId="7" fillId="11" borderId="28" xfId="0" applyFont="1" applyFill="1" applyBorder="1" applyAlignment="1">
      <alignment horizontal="center" vertical="center"/>
    </xf>
    <xf numFmtId="0" fontId="0" fillId="14" borderId="28" xfId="0" applyFill="1" applyBorder="1"/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2">
    <cellStyle name="40% - 5. jelölőszín" xfId="1" builtinId="47"/>
    <cellStyle name="Normál" xfId="0" builtinId="0"/>
  </cellStyles>
  <dxfs count="126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="50" zoomScaleNormal="50" workbookViewId="0">
      <selection activeCell="C32" sqref="C32"/>
    </sheetView>
  </sheetViews>
  <sheetFormatPr defaultRowHeight="18"/>
  <cols>
    <col min="1" max="1" width="14.28515625" style="112" customWidth="1"/>
    <col min="2" max="5" width="46.85546875" style="112" customWidth="1"/>
    <col min="6" max="16384" width="9.140625" style="112"/>
  </cols>
  <sheetData>
    <row r="1" spans="1:5" s="105" customFormat="1" ht="21.75" customHeight="1">
      <c r="A1" s="157" t="s">
        <v>71</v>
      </c>
      <c r="B1" s="158"/>
      <c r="C1" s="158"/>
      <c r="D1" s="158"/>
      <c r="E1" s="159"/>
    </row>
    <row r="2" spans="1:5" s="106" customFormat="1" ht="21.75" customHeight="1">
      <c r="A2" s="160" t="s">
        <v>58</v>
      </c>
      <c r="B2" s="161"/>
      <c r="C2" s="161"/>
      <c r="D2" s="161"/>
      <c r="E2" s="162"/>
    </row>
    <row r="3" spans="1:5" s="106" customFormat="1" ht="21.75" customHeight="1">
      <c r="A3" s="160">
        <v>42343</v>
      </c>
      <c r="B3" s="161"/>
      <c r="C3" s="161"/>
      <c r="D3" s="161"/>
      <c r="E3" s="162"/>
    </row>
    <row r="4" spans="1:5" s="106" customFormat="1" ht="21.75" customHeight="1" thickBot="1">
      <c r="A4" s="163" t="s">
        <v>70</v>
      </c>
      <c r="B4" s="164"/>
      <c r="C4" s="164"/>
      <c r="D4" s="164"/>
      <c r="E4" s="165"/>
    </row>
    <row r="5" spans="1:5" ht="6.75" customHeight="1" thickBot="1"/>
    <row r="6" spans="1:5" ht="26.25" customHeight="1" thickBot="1">
      <c r="A6" s="113" t="s">
        <v>39</v>
      </c>
      <c r="B6" s="113" t="s">
        <v>64</v>
      </c>
      <c r="C6" s="120" t="s">
        <v>65</v>
      </c>
      <c r="D6" s="113" t="s">
        <v>66</v>
      </c>
      <c r="E6" s="113" t="s">
        <v>53</v>
      </c>
    </row>
    <row r="7" spans="1:5" ht="18" customHeight="1">
      <c r="A7" s="169">
        <v>0.375</v>
      </c>
      <c r="B7" s="143" t="s">
        <v>73</v>
      </c>
      <c r="C7" s="143" t="s">
        <v>88</v>
      </c>
      <c r="D7" s="143" t="s">
        <v>102</v>
      </c>
      <c r="E7" s="143" t="s">
        <v>112</v>
      </c>
    </row>
    <row r="8" spans="1:5" ht="18" customHeight="1">
      <c r="A8" s="170"/>
      <c r="B8" s="144" t="s">
        <v>72</v>
      </c>
      <c r="C8" s="144" t="s">
        <v>89</v>
      </c>
      <c r="D8" s="144" t="s">
        <v>72</v>
      </c>
      <c r="E8" s="144" t="s">
        <v>104</v>
      </c>
    </row>
    <row r="9" spans="1:5" ht="18" customHeight="1">
      <c r="A9" s="170"/>
      <c r="B9" s="145" t="s">
        <v>68</v>
      </c>
      <c r="C9" s="145" t="s">
        <v>68</v>
      </c>
      <c r="D9" s="145" t="s">
        <v>68</v>
      </c>
      <c r="E9" s="145" t="s">
        <v>68</v>
      </c>
    </row>
    <row r="10" spans="1:5" ht="18" customHeight="1" thickBot="1">
      <c r="A10" s="171"/>
      <c r="B10" s="146" t="s">
        <v>69</v>
      </c>
      <c r="C10" s="146" t="s">
        <v>69</v>
      </c>
      <c r="D10" s="146" t="s">
        <v>69</v>
      </c>
      <c r="E10" s="146" t="s">
        <v>69</v>
      </c>
    </row>
    <row r="11" spans="1:5" ht="18" customHeight="1">
      <c r="A11" s="166">
        <v>0.41666666666666669</v>
      </c>
      <c r="B11" s="143" t="s">
        <v>74</v>
      </c>
      <c r="C11" s="143" t="s">
        <v>90</v>
      </c>
      <c r="D11" s="143" t="s">
        <v>103</v>
      </c>
      <c r="E11" s="143" t="s">
        <v>113</v>
      </c>
    </row>
    <row r="12" spans="1:5" ht="18" customHeight="1">
      <c r="A12" s="167"/>
      <c r="B12" s="144" t="s">
        <v>75</v>
      </c>
      <c r="C12" s="144" t="s">
        <v>91</v>
      </c>
      <c r="D12" s="144" t="s">
        <v>104</v>
      </c>
      <c r="E12" s="144" t="s">
        <v>114</v>
      </c>
    </row>
    <row r="13" spans="1:5" ht="18" customHeight="1">
      <c r="A13" s="167"/>
      <c r="B13" s="145" t="s">
        <v>68</v>
      </c>
      <c r="C13" s="145" t="s">
        <v>68</v>
      </c>
      <c r="D13" s="145" t="s">
        <v>68</v>
      </c>
      <c r="E13" s="145" t="s">
        <v>68</v>
      </c>
    </row>
    <row r="14" spans="1:5" ht="18" customHeight="1" thickBot="1">
      <c r="A14" s="168"/>
      <c r="B14" s="146" t="s">
        <v>69</v>
      </c>
      <c r="C14" s="146" t="s">
        <v>69</v>
      </c>
      <c r="D14" s="146" t="s">
        <v>69</v>
      </c>
      <c r="E14" s="146" t="s">
        <v>69</v>
      </c>
    </row>
    <row r="15" spans="1:5" ht="18" customHeight="1">
      <c r="A15" s="166">
        <v>0.45833333333333298</v>
      </c>
      <c r="B15" s="143" t="s">
        <v>76</v>
      </c>
      <c r="C15" s="143" t="s">
        <v>92</v>
      </c>
      <c r="D15" s="143" t="s">
        <v>105</v>
      </c>
      <c r="E15" s="143" t="s">
        <v>115</v>
      </c>
    </row>
    <row r="16" spans="1:5" ht="18" customHeight="1">
      <c r="A16" s="167"/>
      <c r="B16" s="144" t="s">
        <v>77</v>
      </c>
      <c r="C16" s="144" t="s">
        <v>93</v>
      </c>
      <c r="D16" s="144" t="s">
        <v>77</v>
      </c>
      <c r="E16" s="144" t="s">
        <v>93</v>
      </c>
    </row>
    <row r="17" spans="1:5" ht="18" customHeight="1">
      <c r="A17" s="167"/>
      <c r="B17" s="145" t="s">
        <v>68</v>
      </c>
      <c r="C17" s="145" t="s">
        <v>68</v>
      </c>
      <c r="D17" s="145" t="s">
        <v>68</v>
      </c>
      <c r="E17" s="145" t="s">
        <v>68</v>
      </c>
    </row>
    <row r="18" spans="1:5" ht="18" customHeight="1" thickBot="1">
      <c r="A18" s="168"/>
      <c r="B18" s="146" t="s">
        <v>69</v>
      </c>
      <c r="C18" s="146" t="s">
        <v>69</v>
      </c>
      <c r="D18" s="146" t="s">
        <v>69</v>
      </c>
      <c r="E18" s="146" t="s">
        <v>69</v>
      </c>
    </row>
    <row r="19" spans="1:5" ht="18" customHeight="1">
      <c r="A19" s="166">
        <v>0.5</v>
      </c>
      <c r="B19" s="143" t="s">
        <v>78</v>
      </c>
      <c r="C19" s="143" t="s">
        <v>94</v>
      </c>
      <c r="D19" s="143" t="s">
        <v>106</v>
      </c>
      <c r="E19" s="143" t="s">
        <v>116</v>
      </c>
    </row>
    <row r="20" spans="1:5" ht="18" customHeight="1">
      <c r="A20" s="167"/>
      <c r="B20" s="144" t="s">
        <v>79</v>
      </c>
      <c r="C20" s="144" t="s">
        <v>95</v>
      </c>
      <c r="D20" s="144" t="s">
        <v>79</v>
      </c>
      <c r="E20" s="144" t="s">
        <v>95</v>
      </c>
    </row>
    <row r="21" spans="1:5" ht="18" customHeight="1">
      <c r="A21" s="167"/>
      <c r="B21" s="145" t="s">
        <v>68</v>
      </c>
      <c r="C21" s="145" t="s">
        <v>68</v>
      </c>
      <c r="D21" s="145" t="s">
        <v>68</v>
      </c>
      <c r="E21" s="145" t="s">
        <v>68</v>
      </c>
    </row>
    <row r="22" spans="1:5" ht="18" customHeight="1" thickBot="1">
      <c r="A22" s="168"/>
      <c r="B22" s="146" t="s">
        <v>69</v>
      </c>
      <c r="C22" s="146" t="s">
        <v>69</v>
      </c>
      <c r="D22" s="146" t="s">
        <v>69</v>
      </c>
      <c r="E22" s="146" t="s">
        <v>69</v>
      </c>
    </row>
    <row r="23" spans="1:5" ht="18" customHeight="1">
      <c r="A23" s="166">
        <v>0.54166666666666696</v>
      </c>
      <c r="B23" s="143" t="s">
        <v>80</v>
      </c>
      <c r="C23" s="143" t="s">
        <v>96</v>
      </c>
      <c r="D23" s="143" t="s">
        <v>107</v>
      </c>
      <c r="E23" s="143" t="s">
        <v>117</v>
      </c>
    </row>
    <row r="24" spans="1:5" ht="18" customHeight="1">
      <c r="A24" s="167"/>
      <c r="B24" s="144" t="s">
        <v>81</v>
      </c>
      <c r="C24" s="144" t="s">
        <v>97</v>
      </c>
      <c r="D24" s="144" t="s">
        <v>108</v>
      </c>
      <c r="E24" s="144" t="s">
        <v>118</v>
      </c>
    </row>
    <row r="25" spans="1:5" ht="18" customHeight="1">
      <c r="A25" s="167"/>
      <c r="B25" s="145" t="s">
        <v>68</v>
      </c>
      <c r="C25" s="145" t="s">
        <v>68</v>
      </c>
      <c r="D25" s="145" t="s">
        <v>68</v>
      </c>
      <c r="E25" s="145" t="s">
        <v>68</v>
      </c>
    </row>
    <row r="26" spans="1:5" ht="18" customHeight="1" thickBot="1">
      <c r="A26" s="168"/>
      <c r="B26" s="146" t="s">
        <v>69</v>
      </c>
      <c r="C26" s="146" t="s">
        <v>69</v>
      </c>
      <c r="D26" s="146" t="s">
        <v>69</v>
      </c>
      <c r="E26" s="146" t="s">
        <v>69</v>
      </c>
    </row>
    <row r="27" spans="1:5" ht="18" customHeight="1">
      <c r="A27" s="166">
        <v>0.58333333333333304</v>
      </c>
      <c r="B27" s="143" t="s">
        <v>82</v>
      </c>
      <c r="C27" s="143" t="s">
        <v>98</v>
      </c>
      <c r="D27" s="143" t="s">
        <v>109</v>
      </c>
      <c r="E27" s="143" t="s">
        <v>119</v>
      </c>
    </row>
    <row r="28" spans="1:5" ht="18" customHeight="1">
      <c r="A28" s="167"/>
      <c r="B28" s="144" t="s">
        <v>83</v>
      </c>
      <c r="C28" s="144" t="s">
        <v>99</v>
      </c>
      <c r="D28" s="144" t="s">
        <v>83</v>
      </c>
      <c r="E28" s="144" t="s">
        <v>99</v>
      </c>
    </row>
    <row r="29" spans="1:5" ht="18" customHeight="1">
      <c r="A29" s="167"/>
      <c r="B29" s="145" t="s">
        <v>68</v>
      </c>
      <c r="C29" s="145" t="s">
        <v>68</v>
      </c>
      <c r="D29" s="145" t="s">
        <v>68</v>
      </c>
      <c r="E29" s="145" t="s">
        <v>68</v>
      </c>
    </row>
    <row r="30" spans="1:5" ht="18" customHeight="1" thickBot="1">
      <c r="A30" s="168"/>
      <c r="B30" s="146" t="s">
        <v>69</v>
      </c>
      <c r="C30" s="146" t="s">
        <v>69</v>
      </c>
      <c r="D30" s="146" t="s">
        <v>69</v>
      </c>
      <c r="E30" s="146" t="s">
        <v>69</v>
      </c>
    </row>
    <row r="31" spans="1:5" ht="18" customHeight="1">
      <c r="A31" s="166">
        <v>0.625</v>
      </c>
      <c r="B31" s="143" t="s">
        <v>84</v>
      </c>
      <c r="C31" s="143" t="s">
        <v>125</v>
      </c>
      <c r="D31" s="143" t="s">
        <v>110</v>
      </c>
      <c r="E31" s="143" t="s">
        <v>120</v>
      </c>
    </row>
    <row r="32" spans="1:5" ht="18" customHeight="1">
      <c r="A32" s="167"/>
      <c r="B32" s="144" t="s">
        <v>85</v>
      </c>
      <c r="C32" s="144" t="s">
        <v>100</v>
      </c>
      <c r="D32" s="144" t="s">
        <v>85</v>
      </c>
      <c r="E32" s="144" t="s">
        <v>121</v>
      </c>
    </row>
    <row r="33" spans="1:5" ht="18" customHeight="1">
      <c r="A33" s="167"/>
      <c r="B33" s="145" t="s">
        <v>68</v>
      </c>
      <c r="C33" s="145" t="s">
        <v>68</v>
      </c>
      <c r="D33" s="145" t="s">
        <v>68</v>
      </c>
      <c r="E33" s="145" t="s">
        <v>68</v>
      </c>
    </row>
    <row r="34" spans="1:5" ht="18" customHeight="1" thickBot="1">
      <c r="A34" s="168"/>
      <c r="B34" s="146" t="s">
        <v>69</v>
      </c>
      <c r="C34" s="146" t="s">
        <v>69</v>
      </c>
      <c r="D34" s="146" t="s">
        <v>69</v>
      </c>
      <c r="E34" s="146" t="s">
        <v>69</v>
      </c>
    </row>
    <row r="35" spans="1:5" ht="18" customHeight="1">
      <c r="A35" s="166">
        <v>0.66666666666666696</v>
      </c>
      <c r="B35" s="143" t="s">
        <v>86</v>
      </c>
      <c r="C35" s="143" t="s">
        <v>101</v>
      </c>
      <c r="D35" s="143" t="s">
        <v>111</v>
      </c>
      <c r="E35" s="143" t="s">
        <v>122</v>
      </c>
    </row>
    <row r="36" spans="1:5" ht="18" customHeight="1">
      <c r="A36" s="167"/>
      <c r="B36" s="144" t="s">
        <v>87</v>
      </c>
      <c r="C36" s="144" t="s">
        <v>85</v>
      </c>
      <c r="D36" s="144" t="s">
        <v>100</v>
      </c>
      <c r="E36" s="144" t="s">
        <v>123</v>
      </c>
    </row>
    <row r="37" spans="1:5" ht="18" customHeight="1">
      <c r="A37" s="167"/>
      <c r="B37" s="145" t="s">
        <v>68</v>
      </c>
      <c r="C37" s="145" t="s">
        <v>68</v>
      </c>
      <c r="D37" s="145" t="s">
        <v>68</v>
      </c>
      <c r="E37" s="145" t="s">
        <v>68</v>
      </c>
    </row>
    <row r="38" spans="1:5" ht="18" customHeight="1" thickBot="1">
      <c r="A38" s="168"/>
      <c r="B38" s="146" t="s">
        <v>69</v>
      </c>
      <c r="C38" s="146" t="s">
        <v>69</v>
      </c>
      <c r="D38" s="146" t="s">
        <v>69</v>
      </c>
      <c r="E38" s="146" t="s">
        <v>69</v>
      </c>
    </row>
  </sheetData>
  <mergeCells count="12">
    <mergeCell ref="A35:A38"/>
    <mergeCell ref="A7:A10"/>
    <mergeCell ref="A11:A14"/>
    <mergeCell ref="A15:A18"/>
    <mergeCell ref="A19:A22"/>
    <mergeCell ref="A23:A26"/>
    <mergeCell ref="A31:A34"/>
    <mergeCell ref="A1:E1"/>
    <mergeCell ref="A2:E2"/>
    <mergeCell ref="A3:E3"/>
    <mergeCell ref="A4:E4"/>
    <mergeCell ref="A27:A30"/>
  </mergeCells>
  <phoneticPr fontId="17" type="noConversion"/>
  <pageMargins left="0.16" right="0.17" top="0.16" bottom="0.18" header="0.31496062992125984" footer="0.16"/>
  <pageSetup paperSize="9" scale="7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="66" zoomScaleNormal="66" workbookViewId="0">
      <selection sqref="A1:W1"/>
    </sheetView>
  </sheetViews>
  <sheetFormatPr defaultRowHeight="15.75"/>
  <cols>
    <col min="1" max="1" width="8" style="61" customWidth="1"/>
    <col min="2" max="2" width="41" style="60" customWidth="1"/>
    <col min="3" max="3" width="33.5703125" style="60" customWidth="1"/>
    <col min="4" max="17" width="7.140625" style="60" customWidth="1"/>
    <col min="18" max="18" width="12.7109375" style="60" customWidth="1"/>
    <col min="19" max="22" width="4" style="60" customWidth="1"/>
    <col min="23" max="23" width="7.140625" style="60" customWidth="1"/>
    <col min="24" max="16384" width="9.140625" style="60"/>
  </cols>
  <sheetData>
    <row r="1" spans="1:23" s="105" customFormat="1" ht="23.25">
      <c r="A1" s="157" t="s">
        <v>71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9"/>
    </row>
    <row r="2" spans="1:23" s="106" customFormat="1" ht="26.25" customHeight="1">
      <c r="A2" s="160" t="s">
        <v>59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2"/>
    </row>
    <row r="3" spans="1:23" s="106" customFormat="1" ht="26.25" customHeight="1">
      <c r="A3" s="160">
        <v>42343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2"/>
    </row>
    <row r="4" spans="1:23" s="106" customFormat="1" ht="26.25" customHeight="1" thickBot="1">
      <c r="A4" s="163" t="s">
        <v>124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5"/>
    </row>
    <row r="5" spans="1:23" ht="16.5" thickBot="1"/>
    <row r="6" spans="1:23" s="90" customFormat="1" ht="22.5" customHeight="1" thickBot="1">
      <c r="A6" s="178" t="s">
        <v>57</v>
      </c>
      <c r="B6" s="178" t="s">
        <v>33</v>
      </c>
      <c r="C6" s="178" t="s">
        <v>56</v>
      </c>
      <c r="D6" s="187" t="s">
        <v>35</v>
      </c>
      <c r="E6" s="187"/>
      <c r="F6" s="188"/>
      <c r="G6" s="172" t="s">
        <v>34</v>
      </c>
      <c r="H6" s="173"/>
      <c r="I6" s="174"/>
      <c r="J6" s="172" t="s">
        <v>36</v>
      </c>
      <c r="K6" s="173"/>
      <c r="L6" s="174"/>
      <c r="M6" s="172" t="s">
        <v>37</v>
      </c>
      <c r="N6" s="173"/>
      <c r="O6" s="173"/>
      <c r="P6" s="181" t="s">
        <v>40</v>
      </c>
      <c r="Q6" s="183" t="s">
        <v>41</v>
      </c>
      <c r="R6" s="185" t="s">
        <v>38</v>
      </c>
      <c r="S6" s="175" t="s">
        <v>51</v>
      </c>
      <c r="T6" s="176"/>
      <c r="U6" s="176"/>
      <c r="V6" s="176"/>
      <c r="W6" s="177"/>
    </row>
    <row r="7" spans="1:23" s="90" customFormat="1" ht="33" customHeight="1" thickBot="1">
      <c r="A7" s="179"/>
      <c r="B7" s="180"/>
      <c r="C7" s="180"/>
      <c r="D7" s="125" t="s">
        <v>40</v>
      </c>
      <c r="E7" s="126" t="s">
        <v>41</v>
      </c>
      <c r="F7" s="127" t="s">
        <v>42</v>
      </c>
      <c r="G7" s="91" t="s">
        <v>40</v>
      </c>
      <c r="H7" s="92" t="s">
        <v>41</v>
      </c>
      <c r="I7" s="93" t="s">
        <v>42</v>
      </c>
      <c r="J7" s="91" t="s">
        <v>40</v>
      </c>
      <c r="K7" s="92" t="s">
        <v>41</v>
      </c>
      <c r="L7" s="93" t="s">
        <v>42</v>
      </c>
      <c r="M7" s="91" t="s">
        <v>40</v>
      </c>
      <c r="N7" s="92" t="s">
        <v>41</v>
      </c>
      <c r="O7" s="139" t="s">
        <v>42</v>
      </c>
      <c r="P7" s="182"/>
      <c r="Q7" s="184"/>
      <c r="R7" s="186"/>
      <c r="S7" s="140" t="s">
        <v>0</v>
      </c>
      <c r="T7" s="133" t="s">
        <v>1</v>
      </c>
      <c r="U7" s="133" t="s">
        <v>2</v>
      </c>
      <c r="V7" s="133" t="s">
        <v>3</v>
      </c>
      <c r="W7" s="119" t="s">
        <v>42</v>
      </c>
    </row>
    <row r="8" spans="1:23" ht="15.75" customHeight="1">
      <c r="A8" s="1" t="s">
        <v>0</v>
      </c>
      <c r="B8" s="87" t="str">
        <f>Sorsolás!B35</f>
        <v>Ifj. Brancsek János</v>
      </c>
      <c r="C8" s="121" t="str">
        <f>Sorsolás!B36</f>
        <v>KSV Wien</v>
      </c>
      <c r="D8" s="62">
        <v>97</v>
      </c>
      <c r="E8" s="128">
        <v>68</v>
      </c>
      <c r="F8" s="129">
        <f t="shared" ref="F8:F39" si="0">D8+E8</f>
        <v>165</v>
      </c>
      <c r="G8" s="62">
        <v>101</v>
      </c>
      <c r="H8" s="128">
        <v>62</v>
      </c>
      <c r="I8" s="129">
        <f t="shared" ref="I8:I39" si="1">G8+H8</f>
        <v>163</v>
      </c>
      <c r="J8" s="62">
        <v>98</v>
      </c>
      <c r="K8" s="128">
        <v>52</v>
      </c>
      <c r="L8" s="129">
        <f t="shared" ref="L8:L39" si="2">SUM(J8:K8)</f>
        <v>150</v>
      </c>
      <c r="M8" s="62">
        <v>93</v>
      </c>
      <c r="N8" s="128">
        <v>43</v>
      </c>
      <c r="O8" s="134">
        <f t="shared" ref="O8:O39" si="3">SUM(M8:N8)</f>
        <v>136</v>
      </c>
      <c r="P8" s="98">
        <f t="shared" ref="P8:P39" si="4">D8+G8+J8+M8</f>
        <v>389</v>
      </c>
      <c r="Q8" s="101">
        <f t="shared" ref="Q8:Q39" si="5">E8+H8+K8+N8</f>
        <v>225</v>
      </c>
      <c r="R8" s="141">
        <f t="shared" ref="R8:R39" si="6">F8+I8+L8+O8</f>
        <v>614</v>
      </c>
      <c r="S8" s="137">
        <v>0</v>
      </c>
      <c r="T8" s="128">
        <v>0</v>
      </c>
      <c r="U8" s="128">
        <v>0</v>
      </c>
      <c r="V8" s="63">
        <v>0</v>
      </c>
      <c r="W8" s="130">
        <f t="shared" ref="W8:W39" si="7">SUM(S8:V8)</f>
        <v>0</v>
      </c>
    </row>
    <row r="9" spans="1:23" ht="15.75" customHeight="1">
      <c r="A9" s="2" t="s">
        <v>1</v>
      </c>
      <c r="B9" s="87" t="str">
        <f>Sorsolás!B23</f>
        <v>Molnár Pál</v>
      </c>
      <c r="C9" s="122" t="str">
        <f>Sorsolás!B24</f>
        <v>Sport36 Vasasszonyfa</v>
      </c>
      <c r="D9" s="4">
        <v>94</v>
      </c>
      <c r="E9" s="5">
        <v>63</v>
      </c>
      <c r="F9" s="108">
        <f t="shared" si="0"/>
        <v>157</v>
      </c>
      <c r="G9" s="4">
        <v>101</v>
      </c>
      <c r="H9" s="5">
        <v>52</v>
      </c>
      <c r="I9" s="108">
        <f t="shared" si="1"/>
        <v>153</v>
      </c>
      <c r="J9" s="4">
        <v>104</v>
      </c>
      <c r="K9" s="5">
        <v>53</v>
      </c>
      <c r="L9" s="108">
        <f t="shared" si="2"/>
        <v>157</v>
      </c>
      <c r="M9" s="4">
        <v>86</v>
      </c>
      <c r="N9" s="5">
        <v>45</v>
      </c>
      <c r="O9" s="135">
        <f t="shared" si="3"/>
        <v>131</v>
      </c>
      <c r="P9" s="99">
        <f t="shared" si="4"/>
        <v>385</v>
      </c>
      <c r="Q9" s="102">
        <f t="shared" si="5"/>
        <v>213</v>
      </c>
      <c r="R9" s="138">
        <f t="shared" si="6"/>
        <v>598</v>
      </c>
      <c r="S9" s="123">
        <v>0</v>
      </c>
      <c r="T9" s="5">
        <v>1</v>
      </c>
      <c r="U9" s="5">
        <v>0</v>
      </c>
      <c r="V9" s="64">
        <v>0</v>
      </c>
      <c r="W9" s="131">
        <f t="shared" si="7"/>
        <v>1</v>
      </c>
    </row>
    <row r="10" spans="1:23" ht="15.75" customHeight="1">
      <c r="A10" s="2" t="s">
        <v>2</v>
      </c>
      <c r="B10" s="87" t="str">
        <f>Sorsolás!C11</f>
        <v>Cseh Bence</v>
      </c>
      <c r="C10" s="122" t="str">
        <f>Sorsolás!C12</f>
        <v>Thermalpark Szentgotthárd</v>
      </c>
      <c r="D10" s="4">
        <v>99</v>
      </c>
      <c r="E10" s="5">
        <v>51</v>
      </c>
      <c r="F10" s="108">
        <f t="shared" si="0"/>
        <v>150</v>
      </c>
      <c r="G10" s="4">
        <v>94</v>
      </c>
      <c r="H10" s="5">
        <v>44</v>
      </c>
      <c r="I10" s="108">
        <f t="shared" si="1"/>
        <v>138</v>
      </c>
      <c r="J10" s="4">
        <v>86</v>
      </c>
      <c r="K10" s="5">
        <v>59</v>
      </c>
      <c r="L10" s="108">
        <f t="shared" si="2"/>
        <v>145</v>
      </c>
      <c r="M10" s="4">
        <v>99</v>
      </c>
      <c r="N10" s="5">
        <v>50</v>
      </c>
      <c r="O10" s="135">
        <f t="shared" si="3"/>
        <v>149</v>
      </c>
      <c r="P10" s="99">
        <f t="shared" si="4"/>
        <v>378</v>
      </c>
      <c r="Q10" s="102">
        <f t="shared" si="5"/>
        <v>204</v>
      </c>
      <c r="R10" s="138">
        <f t="shared" si="6"/>
        <v>582</v>
      </c>
      <c r="S10" s="123">
        <v>0</v>
      </c>
      <c r="T10" s="5">
        <v>0</v>
      </c>
      <c r="U10" s="5">
        <v>0</v>
      </c>
      <c r="V10" s="64">
        <v>0</v>
      </c>
      <c r="W10" s="131">
        <f t="shared" si="7"/>
        <v>0</v>
      </c>
    </row>
    <row r="11" spans="1:23" ht="15.75" customHeight="1">
      <c r="A11" s="2" t="s">
        <v>3</v>
      </c>
      <c r="B11" s="87" t="str">
        <f>Sorsolás!B27</f>
        <v>Németh Attila</v>
      </c>
      <c r="C11" s="122" t="str">
        <f>Sorsolás!B28</f>
        <v>Csór Truck-Trailer</v>
      </c>
      <c r="D11" s="4">
        <v>99</v>
      </c>
      <c r="E11" s="5">
        <v>61</v>
      </c>
      <c r="F11" s="108">
        <f t="shared" si="0"/>
        <v>160</v>
      </c>
      <c r="G11" s="4">
        <v>94</v>
      </c>
      <c r="H11" s="5">
        <v>69</v>
      </c>
      <c r="I11" s="108">
        <f t="shared" si="1"/>
        <v>163</v>
      </c>
      <c r="J11" s="4">
        <v>90</v>
      </c>
      <c r="K11" s="5">
        <v>34</v>
      </c>
      <c r="L11" s="108">
        <f t="shared" si="2"/>
        <v>124</v>
      </c>
      <c r="M11" s="4">
        <v>82</v>
      </c>
      <c r="N11" s="5">
        <v>52</v>
      </c>
      <c r="O11" s="135">
        <f t="shared" si="3"/>
        <v>134</v>
      </c>
      <c r="P11" s="99">
        <f t="shared" si="4"/>
        <v>365</v>
      </c>
      <c r="Q11" s="102">
        <f t="shared" si="5"/>
        <v>216</v>
      </c>
      <c r="R11" s="138">
        <f t="shared" si="6"/>
        <v>581</v>
      </c>
      <c r="S11" s="123">
        <v>0</v>
      </c>
      <c r="T11" s="5">
        <v>0</v>
      </c>
      <c r="U11" s="5">
        <v>4</v>
      </c>
      <c r="V11" s="64">
        <v>2</v>
      </c>
      <c r="W11" s="131">
        <f t="shared" si="7"/>
        <v>6</v>
      </c>
    </row>
    <row r="12" spans="1:23" ht="15.75" customHeight="1">
      <c r="A12" s="2" t="s">
        <v>4</v>
      </c>
      <c r="B12" s="87" t="str">
        <f>Sorsolás!C31</f>
        <v>Pintér Károly</v>
      </c>
      <c r="C12" s="122" t="str">
        <f>Sorsolás!C32</f>
        <v>Zalaegerszeg</v>
      </c>
      <c r="D12" s="4">
        <v>100</v>
      </c>
      <c r="E12" s="5">
        <v>45</v>
      </c>
      <c r="F12" s="108">
        <f t="shared" si="0"/>
        <v>145</v>
      </c>
      <c r="G12" s="4">
        <v>100</v>
      </c>
      <c r="H12" s="5">
        <v>48</v>
      </c>
      <c r="I12" s="108">
        <f t="shared" si="1"/>
        <v>148</v>
      </c>
      <c r="J12" s="4">
        <v>99</v>
      </c>
      <c r="K12" s="5">
        <v>53</v>
      </c>
      <c r="L12" s="108">
        <f t="shared" si="2"/>
        <v>152</v>
      </c>
      <c r="M12" s="4">
        <v>86</v>
      </c>
      <c r="N12" s="5">
        <v>50</v>
      </c>
      <c r="O12" s="135">
        <f t="shared" si="3"/>
        <v>136</v>
      </c>
      <c r="P12" s="99">
        <f t="shared" si="4"/>
        <v>385</v>
      </c>
      <c r="Q12" s="102">
        <f t="shared" si="5"/>
        <v>196</v>
      </c>
      <c r="R12" s="138">
        <f t="shared" si="6"/>
        <v>581</v>
      </c>
      <c r="S12" s="123">
        <v>0</v>
      </c>
      <c r="T12" s="5">
        <v>2</v>
      </c>
      <c r="U12" s="5">
        <v>0</v>
      </c>
      <c r="V12" s="64">
        <v>0</v>
      </c>
      <c r="W12" s="131">
        <f t="shared" si="7"/>
        <v>2</v>
      </c>
    </row>
    <row r="13" spans="1:23" ht="15.75" customHeight="1">
      <c r="A13" s="2" t="s">
        <v>5</v>
      </c>
      <c r="B13" s="87" t="str">
        <f>Sorsolás!C15</f>
        <v>Tóth Tamás</v>
      </c>
      <c r="C13" s="122" t="str">
        <f>Sorsolás!C16</f>
        <v>BKV Előre</v>
      </c>
      <c r="D13" s="4">
        <v>98</v>
      </c>
      <c r="E13" s="5">
        <v>36</v>
      </c>
      <c r="F13" s="108">
        <f t="shared" si="0"/>
        <v>134</v>
      </c>
      <c r="G13" s="4">
        <v>87</v>
      </c>
      <c r="H13" s="5">
        <v>71</v>
      </c>
      <c r="I13" s="108">
        <f t="shared" si="1"/>
        <v>158</v>
      </c>
      <c r="J13" s="4">
        <v>102</v>
      </c>
      <c r="K13" s="5">
        <v>44</v>
      </c>
      <c r="L13" s="108">
        <f t="shared" si="2"/>
        <v>146</v>
      </c>
      <c r="M13" s="4">
        <v>86</v>
      </c>
      <c r="N13" s="5">
        <v>41</v>
      </c>
      <c r="O13" s="135">
        <f t="shared" si="3"/>
        <v>127</v>
      </c>
      <c r="P13" s="99">
        <f t="shared" si="4"/>
        <v>373</v>
      </c>
      <c r="Q13" s="102">
        <f t="shared" si="5"/>
        <v>192</v>
      </c>
      <c r="R13" s="138">
        <f t="shared" si="6"/>
        <v>565</v>
      </c>
      <c r="S13" s="123">
        <v>1</v>
      </c>
      <c r="T13" s="5">
        <v>0</v>
      </c>
      <c r="U13" s="5">
        <v>1</v>
      </c>
      <c r="V13" s="64">
        <v>4</v>
      </c>
      <c r="W13" s="131">
        <f t="shared" si="7"/>
        <v>6</v>
      </c>
    </row>
    <row r="14" spans="1:23" ht="15.75" customHeight="1">
      <c r="A14" s="2" t="s">
        <v>6</v>
      </c>
      <c r="B14" s="87" t="str">
        <f>Sorsolás!E11</f>
        <v>Tóth Áron</v>
      </c>
      <c r="C14" s="122" t="str">
        <f>Sorsolás!E12</f>
        <v>Szolnoki MÁV</v>
      </c>
      <c r="D14" s="4">
        <v>79</v>
      </c>
      <c r="E14" s="5">
        <v>54</v>
      </c>
      <c r="F14" s="108">
        <f t="shared" si="0"/>
        <v>133</v>
      </c>
      <c r="G14" s="4">
        <v>98</v>
      </c>
      <c r="H14" s="5">
        <v>61</v>
      </c>
      <c r="I14" s="108">
        <f t="shared" si="1"/>
        <v>159</v>
      </c>
      <c r="J14" s="4">
        <v>102</v>
      </c>
      <c r="K14" s="5">
        <v>49</v>
      </c>
      <c r="L14" s="108">
        <f t="shared" si="2"/>
        <v>151</v>
      </c>
      <c r="M14" s="4">
        <v>87</v>
      </c>
      <c r="N14" s="5">
        <v>31</v>
      </c>
      <c r="O14" s="135">
        <f t="shared" si="3"/>
        <v>118</v>
      </c>
      <c r="P14" s="99">
        <f t="shared" si="4"/>
        <v>366</v>
      </c>
      <c r="Q14" s="102">
        <f t="shared" si="5"/>
        <v>195</v>
      </c>
      <c r="R14" s="138">
        <f t="shared" si="6"/>
        <v>561</v>
      </c>
      <c r="S14" s="123">
        <v>0</v>
      </c>
      <c r="T14" s="5">
        <v>0</v>
      </c>
      <c r="U14" s="5">
        <v>0</v>
      </c>
      <c r="V14" s="64">
        <v>2</v>
      </c>
      <c r="W14" s="131">
        <f t="shared" si="7"/>
        <v>2</v>
      </c>
    </row>
    <row r="15" spans="1:23" ht="15.75" customHeight="1">
      <c r="A15" s="2" t="s">
        <v>7</v>
      </c>
      <c r="B15" s="87" t="str">
        <f>Sorsolás!D35</f>
        <v>Farkas Ádám</v>
      </c>
      <c r="C15" s="122" t="str">
        <f>Sorsolás!D36</f>
        <v>Zalaegerszeg</v>
      </c>
      <c r="D15" s="4">
        <v>100</v>
      </c>
      <c r="E15" s="5">
        <v>44</v>
      </c>
      <c r="F15" s="108">
        <f t="shared" si="0"/>
        <v>144</v>
      </c>
      <c r="G15" s="4">
        <v>81</v>
      </c>
      <c r="H15" s="5">
        <v>41</v>
      </c>
      <c r="I15" s="108">
        <f t="shared" si="1"/>
        <v>122</v>
      </c>
      <c r="J15" s="4">
        <v>98</v>
      </c>
      <c r="K15" s="5">
        <v>43</v>
      </c>
      <c r="L15" s="108">
        <f t="shared" si="2"/>
        <v>141</v>
      </c>
      <c r="M15" s="4">
        <v>104</v>
      </c>
      <c r="N15" s="5">
        <v>45</v>
      </c>
      <c r="O15" s="135">
        <f t="shared" si="3"/>
        <v>149</v>
      </c>
      <c r="P15" s="99">
        <f t="shared" si="4"/>
        <v>383</v>
      </c>
      <c r="Q15" s="102">
        <f t="shared" si="5"/>
        <v>173</v>
      </c>
      <c r="R15" s="138">
        <f t="shared" si="6"/>
        <v>556</v>
      </c>
      <c r="S15" s="123">
        <v>0</v>
      </c>
      <c r="T15" s="5">
        <v>2</v>
      </c>
      <c r="U15" s="5">
        <v>1</v>
      </c>
      <c r="V15" s="64">
        <v>0</v>
      </c>
      <c r="W15" s="131">
        <f t="shared" si="7"/>
        <v>3</v>
      </c>
    </row>
    <row r="16" spans="1:23" ht="15.75" customHeight="1">
      <c r="A16" s="2" t="s">
        <v>8</v>
      </c>
      <c r="B16" s="87" t="str">
        <f>Sorsolás!D7</f>
        <v>Jurics Gergő</v>
      </c>
      <c r="C16" s="122" t="str">
        <f>Sorsolás!D8</f>
        <v>Bábolna</v>
      </c>
      <c r="D16" s="4">
        <v>88</v>
      </c>
      <c r="E16" s="5">
        <v>36</v>
      </c>
      <c r="F16" s="108">
        <f t="shared" si="0"/>
        <v>124</v>
      </c>
      <c r="G16" s="4">
        <v>106</v>
      </c>
      <c r="H16" s="5">
        <v>42</v>
      </c>
      <c r="I16" s="108">
        <f t="shared" si="1"/>
        <v>148</v>
      </c>
      <c r="J16" s="4">
        <v>96</v>
      </c>
      <c r="K16" s="5">
        <v>63</v>
      </c>
      <c r="L16" s="108">
        <f t="shared" si="2"/>
        <v>159</v>
      </c>
      <c r="M16" s="4">
        <v>89</v>
      </c>
      <c r="N16" s="5">
        <v>35</v>
      </c>
      <c r="O16" s="135">
        <f t="shared" si="3"/>
        <v>124</v>
      </c>
      <c r="P16" s="99">
        <f t="shared" si="4"/>
        <v>379</v>
      </c>
      <c r="Q16" s="102">
        <f t="shared" si="5"/>
        <v>176</v>
      </c>
      <c r="R16" s="138">
        <f t="shared" si="6"/>
        <v>555</v>
      </c>
      <c r="S16" s="123">
        <v>3</v>
      </c>
      <c r="T16" s="5">
        <v>1</v>
      </c>
      <c r="U16" s="5">
        <v>0</v>
      </c>
      <c r="V16" s="64">
        <v>1</v>
      </c>
      <c r="W16" s="131">
        <f t="shared" si="7"/>
        <v>5</v>
      </c>
    </row>
    <row r="17" spans="1:23" ht="15.75" customHeight="1">
      <c r="A17" s="2" t="s">
        <v>9</v>
      </c>
      <c r="B17" s="87" t="str">
        <f>Sorsolás!C35</f>
        <v>Poroszlai Gergő</v>
      </c>
      <c r="C17" s="122" t="str">
        <f>Sorsolás!C36</f>
        <v>Szeged</v>
      </c>
      <c r="D17" s="4">
        <v>115</v>
      </c>
      <c r="E17" s="5">
        <v>52</v>
      </c>
      <c r="F17" s="108">
        <f t="shared" si="0"/>
        <v>167</v>
      </c>
      <c r="G17" s="4">
        <v>85</v>
      </c>
      <c r="H17" s="5">
        <v>41</v>
      </c>
      <c r="I17" s="108">
        <f t="shared" si="1"/>
        <v>126</v>
      </c>
      <c r="J17" s="4">
        <v>99</v>
      </c>
      <c r="K17" s="5">
        <v>36</v>
      </c>
      <c r="L17" s="108">
        <f t="shared" si="2"/>
        <v>135</v>
      </c>
      <c r="M17" s="4">
        <v>89</v>
      </c>
      <c r="N17" s="5">
        <v>35</v>
      </c>
      <c r="O17" s="135">
        <f t="shared" si="3"/>
        <v>124</v>
      </c>
      <c r="P17" s="99">
        <f t="shared" si="4"/>
        <v>388</v>
      </c>
      <c r="Q17" s="102">
        <f t="shared" si="5"/>
        <v>164</v>
      </c>
      <c r="R17" s="138">
        <f t="shared" si="6"/>
        <v>552</v>
      </c>
      <c r="S17" s="123">
        <v>1</v>
      </c>
      <c r="T17" s="5">
        <v>1</v>
      </c>
      <c r="U17" s="5">
        <v>0</v>
      </c>
      <c r="V17" s="64">
        <v>3</v>
      </c>
      <c r="W17" s="131">
        <f t="shared" si="7"/>
        <v>5</v>
      </c>
    </row>
    <row r="18" spans="1:23" ht="15.75" customHeight="1">
      <c r="A18" s="2" t="s">
        <v>10</v>
      </c>
      <c r="B18" s="87" t="str">
        <f>Sorsolás!C27</f>
        <v>Kiss Viktor</v>
      </c>
      <c r="C18" s="122" t="str">
        <f>Sorsolás!C28</f>
        <v>Tiszakécske</v>
      </c>
      <c r="D18" s="4">
        <v>93</v>
      </c>
      <c r="E18" s="5">
        <v>45</v>
      </c>
      <c r="F18" s="108">
        <f t="shared" si="0"/>
        <v>138</v>
      </c>
      <c r="G18" s="4">
        <v>94</v>
      </c>
      <c r="H18" s="5">
        <v>54</v>
      </c>
      <c r="I18" s="108">
        <f t="shared" si="1"/>
        <v>148</v>
      </c>
      <c r="J18" s="4">
        <v>84</v>
      </c>
      <c r="K18" s="5">
        <v>35</v>
      </c>
      <c r="L18" s="108">
        <f t="shared" si="2"/>
        <v>119</v>
      </c>
      <c r="M18" s="4">
        <v>92</v>
      </c>
      <c r="N18" s="5">
        <v>54</v>
      </c>
      <c r="O18" s="135">
        <f t="shared" si="3"/>
        <v>146</v>
      </c>
      <c r="P18" s="99">
        <f t="shared" si="4"/>
        <v>363</v>
      </c>
      <c r="Q18" s="102">
        <f t="shared" si="5"/>
        <v>188</v>
      </c>
      <c r="R18" s="138">
        <f t="shared" si="6"/>
        <v>551</v>
      </c>
      <c r="S18" s="123">
        <v>2</v>
      </c>
      <c r="T18" s="5">
        <v>2</v>
      </c>
      <c r="U18" s="5">
        <v>1</v>
      </c>
      <c r="V18" s="64">
        <v>0</v>
      </c>
      <c r="W18" s="131">
        <f t="shared" si="7"/>
        <v>5</v>
      </c>
    </row>
    <row r="19" spans="1:23" ht="15.75" customHeight="1">
      <c r="A19" s="2" t="s">
        <v>11</v>
      </c>
      <c r="B19" s="87" t="str">
        <f>Sorsolás!B31</f>
        <v>Házi Márk</v>
      </c>
      <c r="C19" s="122" t="str">
        <f>Sorsolás!B32</f>
        <v>Szeged</v>
      </c>
      <c r="D19" s="4">
        <v>99</v>
      </c>
      <c r="E19" s="5">
        <v>60</v>
      </c>
      <c r="F19" s="108">
        <f t="shared" si="0"/>
        <v>159</v>
      </c>
      <c r="G19" s="4">
        <v>93</v>
      </c>
      <c r="H19" s="5">
        <v>52</v>
      </c>
      <c r="I19" s="108">
        <f t="shared" si="1"/>
        <v>145</v>
      </c>
      <c r="J19" s="4">
        <v>94</v>
      </c>
      <c r="K19" s="5">
        <v>45</v>
      </c>
      <c r="L19" s="108">
        <f t="shared" si="2"/>
        <v>139</v>
      </c>
      <c r="M19" s="4">
        <v>80</v>
      </c>
      <c r="N19" s="5">
        <v>26</v>
      </c>
      <c r="O19" s="135">
        <f t="shared" si="3"/>
        <v>106</v>
      </c>
      <c r="P19" s="99">
        <f t="shared" si="4"/>
        <v>366</v>
      </c>
      <c r="Q19" s="102">
        <f t="shared" si="5"/>
        <v>183</v>
      </c>
      <c r="R19" s="138">
        <f t="shared" si="6"/>
        <v>549</v>
      </c>
      <c r="S19" s="123">
        <v>0</v>
      </c>
      <c r="T19" s="5">
        <v>0</v>
      </c>
      <c r="U19" s="5">
        <v>0</v>
      </c>
      <c r="V19" s="64">
        <v>5</v>
      </c>
      <c r="W19" s="131">
        <f t="shared" si="7"/>
        <v>5</v>
      </c>
    </row>
    <row r="20" spans="1:23" ht="15.75" customHeight="1">
      <c r="A20" s="2" t="s">
        <v>12</v>
      </c>
      <c r="B20" s="87" t="str">
        <f>Sorsolás!E35</f>
        <v>Kuslics Gergely</v>
      </c>
      <c r="C20" s="122" t="str">
        <f>Sorsolás!E36</f>
        <v>Petőháza</v>
      </c>
      <c r="D20" s="4">
        <v>104</v>
      </c>
      <c r="E20" s="5">
        <v>51</v>
      </c>
      <c r="F20" s="108">
        <f t="shared" si="0"/>
        <v>155</v>
      </c>
      <c r="G20" s="4">
        <v>95</v>
      </c>
      <c r="H20" s="5">
        <v>45</v>
      </c>
      <c r="I20" s="108">
        <f t="shared" si="1"/>
        <v>140</v>
      </c>
      <c r="J20" s="4">
        <v>88</v>
      </c>
      <c r="K20" s="5">
        <v>31</v>
      </c>
      <c r="L20" s="108">
        <f t="shared" si="2"/>
        <v>119</v>
      </c>
      <c r="M20" s="4">
        <v>94</v>
      </c>
      <c r="N20" s="5">
        <v>41</v>
      </c>
      <c r="O20" s="135">
        <f t="shared" si="3"/>
        <v>135</v>
      </c>
      <c r="P20" s="99">
        <f t="shared" si="4"/>
        <v>381</v>
      </c>
      <c r="Q20" s="102">
        <f t="shared" si="5"/>
        <v>168</v>
      </c>
      <c r="R20" s="138">
        <f t="shared" si="6"/>
        <v>549</v>
      </c>
      <c r="S20" s="123">
        <v>0</v>
      </c>
      <c r="T20" s="5">
        <v>1</v>
      </c>
      <c r="U20" s="5">
        <v>3</v>
      </c>
      <c r="V20" s="64">
        <v>1</v>
      </c>
      <c r="W20" s="131">
        <f t="shared" si="7"/>
        <v>5</v>
      </c>
    </row>
    <row r="21" spans="1:23" ht="15.75" customHeight="1">
      <c r="A21" s="2" t="s">
        <v>13</v>
      </c>
      <c r="B21" s="87" t="str">
        <f>Sorsolás!B7</f>
        <v>Szász László</v>
      </c>
      <c r="C21" s="122" t="str">
        <f>Sorsolás!B8</f>
        <v>Bábolna</v>
      </c>
      <c r="D21" s="4">
        <v>89</v>
      </c>
      <c r="E21" s="5">
        <v>45</v>
      </c>
      <c r="F21" s="108">
        <f t="shared" si="0"/>
        <v>134</v>
      </c>
      <c r="G21" s="4">
        <v>89</v>
      </c>
      <c r="H21" s="5">
        <v>41</v>
      </c>
      <c r="I21" s="108">
        <f t="shared" si="1"/>
        <v>130</v>
      </c>
      <c r="J21" s="4">
        <v>98</v>
      </c>
      <c r="K21" s="5">
        <v>63</v>
      </c>
      <c r="L21" s="108">
        <f t="shared" si="2"/>
        <v>161</v>
      </c>
      <c r="M21" s="4">
        <v>78</v>
      </c>
      <c r="N21" s="5">
        <v>45</v>
      </c>
      <c r="O21" s="135">
        <f t="shared" si="3"/>
        <v>123</v>
      </c>
      <c r="P21" s="99">
        <f t="shared" si="4"/>
        <v>354</v>
      </c>
      <c r="Q21" s="102">
        <f t="shared" si="5"/>
        <v>194</v>
      </c>
      <c r="R21" s="138">
        <f t="shared" si="6"/>
        <v>548</v>
      </c>
      <c r="S21" s="123">
        <v>2</v>
      </c>
      <c r="T21" s="5">
        <v>1</v>
      </c>
      <c r="U21" s="5">
        <v>0</v>
      </c>
      <c r="V21" s="64">
        <v>0</v>
      </c>
      <c r="W21" s="131">
        <f t="shared" si="7"/>
        <v>3</v>
      </c>
    </row>
    <row r="22" spans="1:23" ht="15.75" customHeight="1">
      <c r="A22" s="2" t="s">
        <v>14</v>
      </c>
      <c r="B22" s="87" t="str">
        <f>Sorsolás!C19</f>
        <v>Gulyás Róbert</v>
      </c>
      <c r="C22" s="122" t="str">
        <f>Sorsolás!C20</f>
        <v>Gázművek</v>
      </c>
      <c r="D22" s="4">
        <v>97</v>
      </c>
      <c r="E22" s="5">
        <v>33</v>
      </c>
      <c r="F22" s="108">
        <f t="shared" si="0"/>
        <v>130</v>
      </c>
      <c r="G22" s="4">
        <v>83</v>
      </c>
      <c r="H22" s="5">
        <v>52</v>
      </c>
      <c r="I22" s="108">
        <f t="shared" si="1"/>
        <v>135</v>
      </c>
      <c r="J22" s="4">
        <v>106</v>
      </c>
      <c r="K22" s="5">
        <v>51</v>
      </c>
      <c r="L22" s="108">
        <f t="shared" si="2"/>
        <v>157</v>
      </c>
      <c r="M22" s="4">
        <v>83</v>
      </c>
      <c r="N22" s="5">
        <v>41</v>
      </c>
      <c r="O22" s="135">
        <f t="shared" si="3"/>
        <v>124</v>
      </c>
      <c r="P22" s="99">
        <f t="shared" si="4"/>
        <v>369</v>
      </c>
      <c r="Q22" s="102">
        <f t="shared" si="5"/>
        <v>177</v>
      </c>
      <c r="R22" s="138">
        <f t="shared" si="6"/>
        <v>546</v>
      </c>
      <c r="S22" s="123">
        <v>2</v>
      </c>
      <c r="T22" s="5">
        <v>1</v>
      </c>
      <c r="U22" s="5">
        <v>0</v>
      </c>
      <c r="V22" s="64">
        <v>1</v>
      </c>
      <c r="W22" s="131">
        <f t="shared" si="7"/>
        <v>4</v>
      </c>
    </row>
    <row r="23" spans="1:23" ht="15.75" customHeight="1">
      <c r="A23" s="2" t="s">
        <v>15</v>
      </c>
      <c r="B23" s="87" t="str">
        <f>Sorsolás!D23</f>
        <v>Gergó Richárd</v>
      </c>
      <c r="C23" s="122" t="str">
        <f>Sorsolás!D24</f>
        <v>Topidó Nagymizdó</v>
      </c>
      <c r="D23" s="4">
        <v>73</v>
      </c>
      <c r="E23" s="5">
        <v>36</v>
      </c>
      <c r="F23" s="108">
        <f t="shared" si="0"/>
        <v>109</v>
      </c>
      <c r="G23" s="4">
        <v>98</v>
      </c>
      <c r="H23" s="5">
        <v>53</v>
      </c>
      <c r="I23" s="108">
        <f t="shared" si="1"/>
        <v>151</v>
      </c>
      <c r="J23" s="4">
        <v>88</v>
      </c>
      <c r="K23" s="5">
        <v>52</v>
      </c>
      <c r="L23" s="108">
        <f t="shared" si="2"/>
        <v>140</v>
      </c>
      <c r="M23" s="4">
        <v>92</v>
      </c>
      <c r="N23" s="5">
        <v>53</v>
      </c>
      <c r="O23" s="135">
        <f t="shared" si="3"/>
        <v>145</v>
      </c>
      <c r="P23" s="99">
        <f t="shared" si="4"/>
        <v>351</v>
      </c>
      <c r="Q23" s="102">
        <f t="shared" si="5"/>
        <v>194</v>
      </c>
      <c r="R23" s="138">
        <f t="shared" si="6"/>
        <v>545</v>
      </c>
      <c r="S23" s="123">
        <v>1</v>
      </c>
      <c r="T23" s="5">
        <v>2</v>
      </c>
      <c r="U23" s="5">
        <v>0</v>
      </c>
      <c r="V23" s="64">
        <v>1</v>
      </c>
      <c r="W23" s="131">
        <f t="shared" si="7"/>
        <v>4</v>
      </c>
    </row>
    <row r="24" spans="1:23" ht="15.75" customHeight="1">
      <c r="A24" s="2" t="s">
        <v>16</v>
      </c>
      <c r="B24" s="87" t="str">
        <f>Sorsolás!D19</f>
        <v>Hauptman Bence</v>
      </c>
      <c r="C24" s="122" t="str">
        <f>Sorsolás!D20</f>
        <v>Bp. Erőmű</v>
      </c>
      <c r="D24" s="4">
        <v>82</v>
      </c>
      <c r="E24" s="5">
        <v>41</v>
      </c>
      <c r="F24" s="108">
        <f t="shared" si="0"/>
        <v>123</v>
      </c>
      <c r="G24" s="4">
        <v>92</v>
      </c>
      <c r="H24" s="5">
        <v>40</v>
      </c>
      <c r="I24" s="108">
        <f t="shared" si="1"/>
        <v>132</v>
      </c>
      <c r="J24" s="4">
        <v>96</v>
      </c>
      <c r="K24" s="5">
        <v>54</v>
      </c>
      <c r="L24" s="108">
        <f t="shared" si="2"/>
        <v>150</v>
      </c>
      <c r="M24" s="4">
        <v>90</v>
      </c>
      <c r="N24" s="5">
        <v>50</v>
      </c>
      <c r="O24" s="135">
        <f t="shared" si="3"/>
        <v>140</v>
      </c>
      <c r="P24" s="99">
        <f t="shared" si="4"/>
        <v>360</v>
      </c>
      <c r="Q24" s="102">
        <f t="shared" si="5"/>
        <v>185</v>
      </c>
      <c r="R24" s="138">
        <f t="shared" si="6"/>
        <v>545</v>
      </c>
      <c r="S24" s="123">
        <v>1</v>
      </c>
      <c r="T24" s="5">
        <v>1</v>
      </c>
      <c r="U24" s="5">
        <v>1</v>
      </c>
      <c r="V24" s="64">
        <v>3</v>
      </c>
      <c r="W24" s="131">
        <f t="shared" si="7"/>
        <v>6</v>
      </c>
    </row>
    <row r="25" spans="1:23" ht="15.75" customHeight="1">
      <c r="A25" s="2" t="s">
        <v>17</v>
      </c>
      <c r="B25" s="87" t="str">
        <f>Sorsolás!D15</f>
        <v>Sárosi Krisztián</v>
      </c>
      <c r="C25" s="122" t="str">
        <f>Sorsolás!D16</f>
        <v>Ferencváros</v>
      </c>
      <c r="D25" s="4">
        <v>89</v>
      </c>
      <c r="E25" s="5">
        <v>34</v>
      </c>
      <c r="F25" s="108">
        <f t="shared" si="0"/>
        <v>123</v>
      </c>
      <c r="G25" s="4">
        <v>93</v>
      </c>
      <c r="H25" s="5">
        <v>45</v>
      </c>
      <c r="I25" s="108">
        <f t="shared" si="1"/>
        <v>138</v>
      </c>
      <c r="J25" s="4">
        <v>82</v>
      </c>
      <c r="K25" s="5">
        <v>53</v>
      </c>
      <c r="L25" s="108">
        <f t="shared" si="2"/>
        <v>135</v>
      </c>
      <c r="M25" s="4">
        <v>95</v>
      </c>
      <c r="N25" s="5">
        <v>53</v>
      </c>
      <c r="O25" s="135">
        <f t="shared" si="3"/>
        <v>148</v>
      </c>
      <c r="P25" s="99">
        <f t="shared" si="4"/>
        <v>359</v>
      </c>
      <c r="Q25" s="102">
        <f t="shared" si="5"/>
        <v>185</v>
      </c>
      <c r="R25" s="138">
        <f t="shared" si="6"/>
        <v>544</v>
      </c>
      <c r="S25" s="123">
        <v>2</v>
      </c>
      <c r="T25" s="5">
        <v>1</v>
      </c>
      <c r="U25" s="5">
        <v>0</v>
      </c>
      <c r="V25" s="64">
        <v>1</v>
      </c>
      <c r="W25" s="131">
        <f t="shared" si="7"/>
        <v>4</v>
      </c>
    </row>
    <row r="26" spans="1:23" ht="15.75" customHeight="1">
      <c r="A26" s="2" t="s">
        <v>18</v>
      </c>
      <c r="B26" s="87" t="str">
        <f>Sorsolás!B19</f>
        <v>Czeilinger Gábor</v>
      </c>
      <c r="C26" s="122" t="str">
        <f>Sorsolás!B20</f>
        <v>Bp. Erőmű</v>
      </c>
      <c r="D26" s="4">
        <v>88</v>
      </c>
      <c r="E26" s="5">
        <v>52</v>
      </c>
      <c r="F26" s="108">
        <f t="shared" si="0"/>
        <v>140</v>
      </c>
      <c r="G26" s="4">
        <v>92</v>
      </c>
      <c r="H26" s="5">
        <v>54</v>
      </c>
      <c r="I26" s="108">
        <f t="shared" si="1"/>
        <v>146</v>
      </c>
      <c r="J26" s="4">
        <v>97</v>
      </c>
      <c r="K26" s="5">
        <v>48</v>
      </c>
      <c r="L26" s="108">
        <f t="shared" si="2"/>
        <v>145</v>
      </c>
      <c r="M26" s="4">
        <v>76</v>
      </c>
      <c r="N26" s="5">
        <v>34</v>
      </c>
      <c r="O26" s="135">
        <f t="shared" si="3"/>
        <v>110</v>
      </c>
      <c r="P26" s="99">
        <f t="shared" si="4"/>
        <v>353</v>
      </c>
      <c r="Q26" s="102">
        <f t="shared" si="5"/>
        <v>188</v>
      </c>
      <c r="R26" s="138">
        <f t="shared" si="6"/>
        <v>541</v>
      </c>
      <c r="S26" s="123">
        <v>0</v>
      </c>
      <c r="T26" s="5">
        <v>0</v>
      </c>
      <c r="U26" s="5">
        <v>1</v>
      </c>
      <c r="V26" s="64">
        <v>2</v>
      </c>
      <c r="W26" s="131">
        <f t="shared" si="7"/>
        <v>3</v>
      </c>
    </row>
    <row r="27" spans="1:23" ht="15.75" customHeight="1">
      <c r="A27" s="2" t="s">
        <v>19</v>
      </c>
      <c r="B27" s="87" t="str">
        <f>Sorsolás!D31</f>
        <v>Erdész Ákos</v>
      </c>
      <c r="C27" s="122" t="str">
        <f>Sorsolás!D32</f>
        <v>Szeged</v>
      </c>
      <c r="D27" s="4">
        <v>90</v>
      </c>
      <c r="E27" s="5">
        <v>50</v>
      </c>
      <c r="F27" s="108">
        <f t="shared" si="0"/>
        <v>140</v>
      </c>
      <c r="G27" s="4">
        <v>94</v>
      </c>
      <c r="H27" s="5">
        <v>50</v>
      </c>
      <c r="I27" s="108">
        <f t="shared" si="1"/>
        <v>144</v>
      </c>
      <c r="J27" s="4">
        <v>94</v>
      </c>
      <c r="K27" s="5">
        <v>43</v>
      </c>
      <c r="L27" s="108">
        <f t="shared" si="2"/>
        <v>137</v>
      </c>
      <c r="M27" s="4">
        <v>85</v>
      </c>
      <c r="N27" s="5">
        <v>33</v>
      </c>
      <c r="O27" s="135">
        <f t="shared" si="3"/>
        <v>118</v>
      </c>
      <c r="P27" s="99">
        <f t="shared" si="4"/>
        <v>363</v>
      </c>
      <c r="Q27" s="102">
        <f t="shared" si="5"/>
        <v>176</v>
      </c>
      <c r="R27" s="138">
        <f t="shared" si="6"/>
        <v>539</v>
      </c>
      <c r="S27" s="123">
        <v>1</v>
      </c>
      <c r="T27" s="5">
        <v>1</v>
      </c>
      <c r="U27" s="5">
        <v>0</v>
      </c>
      <c r="V27" s="64">
        <v>5</v>
      </c>
      <c r="W27" s="131">
        <f t="shared" si="7"/>
        <v>7</v>
      </c>
    </row>
    <row r="28" spans="1:23" ht="15.75" customHeight="1">
      <c r="A28" s="2" t="s">
        <v>20</v>
      </c>
      <c r="B28" s="87" t="str">
        <f>Sorsolás!D27</f>
        <v>Németh József</v>
      </c>
      <c r="C28" s="122" t="str">
        <f>Sorsolás!D28</f>
        <v>Csór Truck-Trailer</v>
      </c>
      <c r="D28" s="4">
        <v>80</v>
      </c>
      <c r="E28" s="5">
        <v>44</v>
      </c>
      <c r="F28" s="108">
        <f t="shared" si="0"/>
        <v>124</v>
      </c>
      <c r="G28" s="4">
        <v>103</v>
      </c>
      <c r="H28" s="5">
        <v>45</v>
      </c>
      <c r="I28" s="108">
        <f t="shared" si="1"/>
        <v>148</v>
      </c>
      <c r="J28" s="4">
        <v>90</v>
      </c>
      <c r="K28" s="5">
        <v>44</v>
      </c>
      <c r="L28" s="108">
        <f t="shared" si="2"/>
        <v>134</v>
      </c>
      <c r="M28" s="4">
        <v>82</v>
      </c>
      <c r="N28" s="5">
        <v>50</v>
      </c>
      <c r="O28" s="135">
        <f t="shared" si="3"/>
        <v>132</v>
      </c>
      <c r="P28" s="99">
        <f t="shared" si="4"/>
        <v>355</v>
      </c>
      <c r="Q28" s="102">
        <f t="shared" si="5"/>
        <v>183</v>
      </c>
      <c r="R28" s="138">
        <f t="shared" si="6"/>
        <v>538</v>
      </c>
      <c r="S28" s="123">
        <v>1</v>
      </c>
      <c r="T28" s="5">
        <v>0</v>
      </c>
      <c r="U28" s="5">
        <v>0</v>
      </c>
      <c r="V28" s="64">
        <v>0</v>
      </c>
      <c r="W28" s="131">
        <f t="shared" si="7"/>
        <v>1</v>
      </c>
    </row>
    <row r="29" spans="1:23" ht="15.75" customHeight="1">
      <c r="A29" s="2" t="s">
        <v>21</v>
      </c>
      <c r="B29" s="87" t="str">
        <f>Sorsolás!E7</f>
        <v>Lendvai András</v>
      </c>
      <c r="C29" s="122" t="str">
        <f>Sorsolás!E8</f>
        <v>Győr - Szol</v>
      </c>
      <c r="D29" s="4">
        <v>87</v>
      </c>
      <c r="E29" s="5">
        <v>43</v>
      </c>
      <c r="F29" s="108">
        <f t="shared" si="0"/>
        <v>130</v>
      </c>
      <c r="G29" s="4">
        <v>95</v>
      </c>
      <c r="H29" s="5">
        <v>32</v>
      </c>
      <c r="I29" s="108">
        <f t="shared" si="1"/>
        <v>127</v>
      </c>
      <c r="J29" s="4">
        <v>93</v>
      </c>
      <c r="K29" s="5">
        <v>44</v>
      </c>
      <c r="L29" s="108">
        <f t="shared" si="2"/>
        <v>137</v>
      </c>
      <c r="M29" s="4">
        <v>91</v>
      </c>
      <c r="N29" s="5">
        <v>53</v>
      </c>
      <c r="O29" s="135">
        <f t="shared" si="3"/>
        <v>144</v>
      </c>
      <c r="P29" s="99">
        <f t="shared" si="4"/>
        <v>366</v>
      </c>
      <c r="Q29" s="102">
        <f t="shared" si="5"/>
        <v>172</v>
      </c>
      <c r="R29" s="138">
        <f t="shared" si="6"/>
        <v>538</v>
      </c>
      <c r="S29" s="123">
        <v>3</v>
      </c>
      <c r="T29" s="5">
        <v>0</v>
      </c>
      <c r="U29" s="5">
        <v>0</v>
      </c>
      <c r="V29" s="64">
        <v>2</v>
      </c>
      <c r="W29" s="131">
        <f t="shared" si="7"/>
        <v>5</v>
      </c>
    </row>
    <row r="30" spans="1:23" ht="15.75" customHeight="1">
      <c r="A30" s="2" t="s">
        <v>22</v>
      </c>
      <c r="B30" s="88" t="str">
        <f>Sorsolás!D11</f>
        <v>Lendvai Bence</v>
      </c>
      <c r="C30" s="122" t="str">
        <f>Sorsolás!D12</f>
        <v>Győr - Szol</v>
      </c>
      <c r="D30" s="4">
        <v>98</v>
      </c>
      <c r="E30" s="5">
        <v>43</v>
      </c>
      <c r="F30" s="108">
        <f t="shared" si="0"/>
        <v>141</v>
      </c>
      <c r="G30" s="4">
        <v>86</v>
      </c>
      <c r="H30" s="5">
        <v>54</v>
      </c>
      <c r="I30" s="108">
        <f t="shared" si="1"/>
        <v>140</v>
      </c>
      <c r="J30" s="4">
        <v>95</v>
      </c>
      <c r="K30" s="5">
        <v>35</v>
      </c>
      <c r="L30" s="108">
        <f t="shared" si="2"/>
        <v>130</v>
      </c>
      <c r="M30" s="4">
        <v>84</v>
      </c>
      <c r="N30" s="5">
        <v>42</v>
      </c>
      <c r="O30" s="135">
        <f t="shared" si="3"/>
        <v>126</v>
      </c>
      <c r="P30" s="99">
        <f t="shared" si="4"/>
        <v>363</v>
      </c>
      <c r="Q30" s="102">
        <f t="shared" si="5"/>
        <v>174</v>
      </c>
      <c r="R30" s="138">
        <f t="shared" si="6"/>
        <v>537</v>
      </c>
      <c r="S30" s="123">
        <v>0</v>
      </c>
      <c r="T30" s="5">
        <v>0</v>
      </c>
      <c r="U30" s="5">
        <v>2</v>
      </c>
      <c r="V30" s="64">
        <v>2</v>
      </c>
      <c r="W30" s="131">
        <f t="shared" si="7"/>
        <v>4</v>
      </c>
    </row>
    <row r="31" spans="1:23" ht="15.75" customHeight="1">
      <c r="A31" s="2" t="s">
        <v>23</v>
      </c>
      <c r="B31" s="88" t="str">
        <f>Sorsolás!C23</f>
        <v>Nagy Gergő</v>
      </c>
      <c r="C31" s="122" t="str">
        <f>Sorsolás!C24</f>
        <v>1 MCM Közutasok</v>
      </c>
      <c r="D31" s="4">
        <v>96</v>
      </c>
      <c r="E31" s="5">
        <v>44</v>
      </c>
      <c r="F31" s="108">
        <f t="shared" si="0"/>
        <v>140</v>
      </c>
      <c r="G31" s="4">
        <v>80</v>
      </c>
      <c r="H31" s="5">
        <v>45</v>
      </c>
      <c r="I31" s="108">
        <f t="shared" si="1"/>
        <v>125</v>
      </c>
      <c r="J31" s="4">
        <v>96</v>
      </c>
      <c r="K31" s="5">
        <v>35</v>
      </c>
      <c r="L31" s="108">
        <f t="shared" si="2"/>
        <v>131</v>
      </c>
      <c r="M31" s="4">
        <v>97</v>
      </c>
      <c r="N31" s="5">
        <v>42</v>
      </c>
      <c r="O31" s="135">
        <f t="shared" si="3"/>
        <v>139</v>
      </c>
      <c r="P31" s="99">
        <f t="shared" si="4"/>
        <v>369</v>
      </c>
      <c r="Q31" s="102">
        <f t="shared" si="5"/>
        <v>166</v>
      </c>
      <c r="R31" s="138">
        <f t="shared" si="6"/>
        <v>535</v>
      </c>
      <c r="S31" s="123">
        <v>0</v>
      </c>
      <c r="T31" s="5">
        <v>2</v>
      </c>
      <c r="U31" s="5">
        <v>0</v>
      </c>
      <c r="V31" s="64">
        <v>3</v>
      </c>
      <c r="W31" s="131">
        <f t="shared" si="7"/>
        <v>5</v>
      </c>
    </row>
    <row r="32" spans="1:23" ht="15.75" customHeight="1">
      <c r="A32" s="2" t="s">
        <v>24</v>
      </c>
      <c r="B32" s="88" t="str">
        <f>Sorsolás!B11</f>
        <v>Rozmán Szabolcs</v>
      </c>
      <c r="C32" s="122" t="str">
        <f>Sorsolás!B12</f>
        <v>Sárvári Kinizsi Kékgolyó</v>
      </c>
      <c r="D32" s="4">
        <v>94</v>
      </c>
      <c r="E32" s="5">
        <v>34</v>
      </c>
      <c r="F32" s="108">
        <f t="shared" si="0"/>
        <v>128</v>
      </c>
      <c r="G32" s="4">
        <v>90</v>
      </c>
      <c r="H32" s="5">
        <v>43</v>
      </c>
      <c r="I32" s="108">
        <f t="shared" si="1"/>
        <v>133</v>
      </c>
      <c r="J32" s="4">
        <v>85</v>
      </c>
      <c r="K32" s="5">
        <v>45</v>
      </c>
      <c r="L32" s="108">
        <f t="shared" si="2"/>
        <v>130</v>
      </c>
      <c r="M32" s="4">
        <v>92</v>
      </c>
      <c r="N32" s="5">
        <v>44</v>
      </c>
      <c r="O32" s="135">
        <f t="shared" si="3"/>
        <v>136</v>
      </c>
      <c r="P32" s="99">
        <f t="shared" si="4"/>
        <v>361</v>
      </c>
      <c r="Q32" s="102">
        <f t="shared" si="5"/>
        <v>166</v>
      </c>
      <c r="R32" s="138">
        <f t="shared" si="6"/>
        <v>527</v>
      </c>
      <c r="S32" s="123">
        <v>3</v>
      </c>
      <c r="T32" s="5">
        <v>1</v>
      </c>
      <c r="U32" s="5">
        <v>1</v>
      </c>
      <c r="V32" s="64">
        <v>1</v>
      </c>
      <c r="W32" s="131">
        <f t="shared" si="7"/>
        <v>6</v>
      </c>
    </row>
    <row r="33" spans="1:23" ht="15.75" customHeight="1">
      <c r="A33" s="2" t="s">
        <v>25</v>
      </c>
      <c r="B33" s="88" t="str">
        <f>Sorsolás!C7</f>
        <v>Ifj. Horváth Péter</v>
      </c>
      <c r="C33" s="122" t="str">
        <f>Sorsolás!C8</f>
        <v>BBSV Wien</v>
      </c>
      <c r="D33" s="4">
        <v>103</v>
      </c>
      <c r="E33" s="5">
        <v>33</v>
      </c>
      <c r="F33" s="108">
        <f t="shared" si="0"/>
        <v>136</v>
      </c>
      <c r="G33" s="4">
        <v>87</v>
      </c>
      <c r="H33" s="5">
        <v>42</v>
      </c>
      <c r="I33" s="108">
        <f t="shared" si="1"/>
        <v>129</v>
      </c>
      <c r="J33" s="4">
        <v>79</v>
      </c>
      <c r="K33" s="5">
        <v>59</v>
      </c>
      <c r="L33" s="108">
        <f t="shared" si="2"/>
        <v>138</v>
      </c>
      <c r="M33" s="4">
        <v>97</v>
      </c>
      <c r="N33" s="5">
        <v>27</v>
      </c>
      <c r="O33" s="135">
        <f t="shared" si="3"/>
        <v>124</v>
      </c>
      <c r="P33" s="99">
        <f t="shared" si="4"/>
        <v>366</v>
      </c>
      <c r="Q33" s="102">
        <f t="shared" si="5"/>
        <v>161</v>
      </c>
      <c r="R33" s="138">
        <f t="shared" si="6"/>
        <v>527</v>
      </c>
      <c r="S33" s="123">
        <v>2</v>
      </c>
      <c r="T33" s="5">
        <v>1</v>
      </c>
      <c r="U33" s="5">
        <v>1</v>
      </c>
      <c r="V33" s="64">
        <v>2</v>
      </c>
      <c r="W33" s="131">
        <f t="shared" si="7"/>
        <v>6</v>
      </c>
    </row>
    <row r="34" spans="1:23" ht="15.75" customHeight="1">
      <c r="A34" s="2" t="s">
        <v>26</v>
      </c>
      <c r="B34" s="88" t="str">
        <f>Sorsolás!E31</f>
        <v>Modrovits István</v>
      </c>
      <c r="C34" s="122" t="str">
        <f>Sorsolás!E32</f>
        <v>Mosonszentmiklós</v>
      </c>
      <c r="D34" s="4">
        <v>105</v>
      </c>
      <c r="E34" s="5">
        <v>45</v>
      </c>
      <c r="F34" s="108">
        <f t="shared" si="0"/>
        <v>150</v>
      </c>
      <c r="G34" s="4">
        <v>86</v>
      </c>
      <c r="H34" s="5">
        <v>45</v>
      </c>
      <c r="I34" s="108">
        <f t="shared" si="1"/>
        <v>131</v>
      </c>
      <c r="J34" s="4">
        <v>92</v>
      </c>
      <c r="K34" s="5">
        <v>36</v>
      </c>
      <c r="L34" s="108">
        <f t="shared" si="2"/>
        <v>128</v>
      </c>
      <c r="M34" s="4">
        <v>83</v>
      </c>
      <c r="N34" s="5">
        <v>33</v>
      </c>
      <c r="O34" s="135">
        <f t="shared" si="3"/>
        <v>116</v>
      </c>
      <c r="P34" s="99">
        <f t="shared" si="4"/>
        <v>366</v>
      </c>
      <c r="Q34" s="102">
        <f t="shared" si="5"/>
        <v>159</v>
      </c>
      <c r="R34" s="138">
        <f t="shared" si="6"/>
        <v>525</v>
      </c>
      <c r="S34" s="123">
        <v>1</v>
      </c>
      <c r="T34" s="5">
        <v>0</v>
      </c>
      <c r="U34" s="5">
        <v>0</v>
      </c>
      <c r="V34" s="64">
        <v>1</v>
      </c>
      <c r="W34" s="131">
        <f t="shared" si="7"/>
        <v>2</v>
      </c>
    </row>
    <row r="35" spans="1:23" ht="15.75" customHeight="1">
      <c r="A35" s="2" t="s">
        <v>27</v>
      </c>
      <c r="B35" s="88" t="str">
        <f>Sorsolás!E15</f>
        <v>Kocza Norbert</v>
      </c>
      <c r="C35" s="122" t="str">
        <f>Sorsolás!E16</f>
        <v>BKV Előre</v>
      </c>
      <c r="D35" s="4">
        <v>86</v>
      </c>
      <c r="E35" s="5">
        <v>36</v>
      </c>
      <c r="F35" s="108">
        <f t="shared" si="0"/>
        <v>122</v>
      </c>
      <c r="G35" s="4">
        <v>92</v>
      </c>
      <c r="H35" s="5">
        <v>51</v>
      </c>
      <c r="I35" s="108">
        <f t="shared" si="1"/>
        <v>143</v>
      </c>
      <c r="J35" s="4">
        <v>91</v>
      </c>
      <c r="K35" s="5">
        <v>45</v>
      </c>
      <c r="L35" s="108">
        <f t="shared" si="2"/>
        <v>136</v>
      </c>
      <c r="M35" s="4">
        <v>79</v>
      </c>
      <c r="N35" s="5">
        <v>43</v>
      </c>
      <c r="O35" s="135">
        <f t="shared" si="3"/>
        <v>122</v>
      </c>
      <c r="P35" s="99">
        <f t="shared" si="4"/>
        <v>348</v>
      </c>
      <c r="Q35" s="102">
        <f t="shared" si="5"/>
        <v>175</v>
      </c>
      <c r="R35" s="138">
        <f t="shared" si="6"/>
        <v>523</v>
      </c>
      <c r="S35" s="123">
        <v>1</v>
      </c>
      <c r="T35" s="5">
        <v>0</v>
      </c>
      <c r="U35" s="5">
        <v>0</v>
      </c>
      <c r="V35" s="64">
        <v>1</v>
      </c>
      <c r="W35" s="131">
        <f t="shared" si="7"/>
        <v>2</v>
      </c>
    </row>
    <row r="36" spans="1:23">
      <c r="A36" s="2" t="s">
        <v>28</v>
      </c>
      <c r="B36" s="88" t="str">
        <f>Sorsolás!E23</f>
        <v>Kocsa Róbert</v>
      </c>
      <c r="C36" s="122" t="str">
        <f>Sorsolás!E24</f>
        <v>Nádújfalu</v>
      </c>
      <c r="D36" s="4">
        <v>80</v>
      </c>
      <c r="E36" s="5">
        <v>41</v>
      </c>
      <c r="F36" s="108">
        <f t="shared" si="0"/>
        <v>121</v>
      </c>
      <c r="G36" s="4">
        <v>80</v>
      </c>
      <c r="H36" s="5">
        <v>43</v>
      </c>
      <c r="I36" s="108">
        <f t="shared" si="1"/>
        <v>123</v>
      </c>
      <c r="J36" s="4">
        <v>93</v>
      </c>
      <c r="K36" s="5">
        <v>41</v>
      </c>
      <c r="L36" s="108">
        <f t="shared" si="2"/>
        <v>134</v>
      </c>
      <c r="M36" s="4">
        <v>89</v>
      </c>
      <c r="N36" s="5">
        <v>45</v>
      </c>
      <c r="O36" s="135">
        <f t="shared" si="3"/>
        <v>134</v>
      </c>
      <c r="P36" s="99">
        <f t="shared" si="4"/>
        <v>342</v>
      </c>
      <c r="Q36" s="102">
        <f t="shared" si="5"/>
        <v>170</v>
      </c>
      <c r="R36" s="138">
        <f t="shared" si="6"/>
        <v>512</v>
      </c>
      <c r="S36" s="123">
        <v>0</v>
      </c>
      <c r="T36" s="5">
        <v>0</v>
      </c>
      <c r="U36" s="5">
        <v>1</v>
      </c>
      <c r="V36" s="64">
        <v>2</v>
      </c>
      <c r="W36" s="131">
        <f t="shared" si="7"/>
        <v>3</v>
      </c>
    </row>
    <row r="37" spans="1:23">
      <c r="A37" s="2" t="s">
        <v>29</v>
      </c>
      <c r="B37" s="88" t="str">
        <f>Sorsolás!E27</f>
        <v>Kokavecz Gergő</v>
      </c>
      <c r="C37" s="122" t="str">
        <f>Sorsolás!E28</f>
        <v>Tiszakécske</v>
      </c>
      <c r="D37" s="4">
        <v>95</v>
      </c>
      <c r="E37" s="5">
        <v>34</v>
      </c>
      <c r="F37" s="108">
        <f t="shared" si="0"/>
        <v>129</v>
      </c>
      <c r="G37" s="4">
        <v>85</v>
      </c>
      <c r="H37" s="5">
        <v>27</v>
      </c>
      <c r="I37" s="108">
        <f t="shared" si="1"/>
        <v>112</v>
      </c>
      <c r="J37" s="4">
        <v>81</v>
      </c>
      <c r="K37" s="5">
        <v>54</v>
      </c>
      <c r="L37" s="108">
        <f t="shared" si="2"/>
        <v>135</v>
      </c>
      <c r="M37" s="4">
        <v>93</v>
      </c>
      <c r="N37" s="5">
        <v>34</v>
      </c>
      <c r="O37" s="135">
        <f t="shared" si="3"/>
        <v>127</v>
      </c>
      <c r="P37" s="99">
        <f t="shared" si="4"/>
        <v>354</v>
      </c>
      <c r="Q37" s="102">
        <f t="shared" si="5"/>
        <v>149</v>
      </c>
      <c r="R37" s="138">
        <f t="shared" si="6"/>
        <v>503</v>
      </c>
      <c r="S37" s="123">
        <v>2</v>
      </c>
      <c r="T37" s="5">
        <v>1</v>
      </c>
      <c r="U37" s="5">
        <v>1</v>
      </c>
      <c r="V37" s="64">
        <v>4</v>
      </c>
      <c r="W37" s="131">
        <f t="shared" si="7"/>
        <v>8</v>
      </c>
    </row>
    <row r="38" spans="1:23">
      <c r="A38" s="2" t="s">
        <v>30</v>
      </c>
      <c r="B38" s="88" t="str">
        <f>Sorsolás!B15</f>
        <v>Felvégi Ádám</v>
      </c>
      <c r="C38" s="122" t="str">
        <f>Sorsolás!B16</f>
        <v>Ferencváros</v>
      </c>
      <c r="D38" s="4">
        <v>71</v>
      </c>
      <c r="E38" s="5">
        <v>43</v>
      </c>
      <c r="F38" s="108">
        <f t="shared" si="0"/>
        <v>114</v>
      </c>
      <c r="G38" s="4">
        <v>79</v>
      </c>
      <c r="H38" s="5">
        <v>36</v>
      </c>
      <c r="I38" s="108">
        <f t="shared" si="1"/>
        <v>115</v>
      </c>
      <c r="J38" s="4">
        <v>91</v>
      </c>
      <c r="K38" s="5">
        <v>40</v>
      </c>
      <c r="L38" s="108">
        <f t="shared" si="2"/>
        <v>131</v>
      </c>
      <c r="M38" s="4">
        <v>86</v>
      </c>
      <c r="N38" s="5">
        <v>53</v>
      </c>
      <c r="O38" s="135">
        <f t="shared" si="3"/>
        <v>139</v>
      </c>
      <c r="P38" s="99">
        <f t="shared" si="4"/>
        <v>327</v>
      </c>
      <c r="Q38" s="102">
        <f t="shared" si="5"/>
        <v>172</v>
      </c>
      <c r="R38" s="138">
        <f t="shared" si="6"/>
        <v>499</v>
      </c>
      <c r="S38" s="123">
        <v>1</v>
      </c>
      <c r="T38" s="5">
        <v>0</v>
      </c>
      <c r="U38" s="5">
        <v>2</v>
      </c>
      <c r="V38" s="64">
        <v>0</v>
      </c>
      <c r="W38" s="131">
        <f t="shared" si="7"/>
        <v>3</v>
      </c>
    </row>
    <row r="39" spans="1:23" ht="16.5" thickBot="1">
      <c r="A39" s="3" t="s">
        <v>31</v>
      </c>
      <c r="B39" s="89" t="str">
        <f>Sorsolás!E19</f>
        <v>Bólya Tamás</v>
      </c>
      <c r="C39" s="142" t="str">
        <f>Sorsolás!E20</f>
        <v>Gázművek</v>
      </c>
      <c r="D39" s="6">
        <v>93</v>
      </c>
      <c r="E39" s="7">
        <v>44</v>
      </c>
      <c r="F39" s="109">
        <f t="shared" si="0"/>
        <v>137</v>
      </c>
      <c r="G39" s="6">
        <v>92</v>
      </c>
      <c r="H39" s="7">
        <v>26</v>
      </c>
      <c r="I39" s="109">
        <f t="shared" si="1"/>
        <v>118</v>
      </c>
      <c r="J39" s="6">
        <v>82</v>
      </c>
      <c r="K39" s="7">
        <v>35</v>
      </c>
      <c r="L39" s="109">
        <f t="shared" si="2"/>
        <v>117</v>
      </c>
      <c r="M39" s="6">
        <v>90</v>
      </c>
      <c r="N39" s="7">
        <v>36</v>
      </c>
      <c r="O39" s="136">
        <f t="shared" si="3"/>
        <v>126</v>
      </c>
      <c r="P39" s="100">
        <f t="shared" si="4"/>
        <v>357</v>
      </c>
      <c r="Q39" s="103">
        <f t="shared" si="5"/>
        <v>141</v>
      </c>
      <c r="R39" s="138">
        <f t="shared" si="6"/>
        <v>498</v>
      </c>
      <c r="S39" s="124">
        <v>0</v>
      </c>
      <c r="T39" s="7">
        <v>3</v>
      </c>
      <c r="U39" s="7">
        <v>5</v>
      </c>
      <c r="V39" s="65">
        <v>0</v>
      </c>
      <c r="W39" s="132">
        <f t="shared" si="7"/>
        <v>8</v>
      </c>
    </row>
  </sheetData>
  <sortState ref="B8:W39">
    <sortCondition descending="1" ref="R8:R39"/>
    <sortCondition descending="1" ref="Q8:Q39"/>
    <sortCondition ref="W8:W39"/>
  </sortState>
  <mergeCells count="15">
    <mergeCell ref="A1:W1"/>
    <mergeCell ref="A2:W2"/>
    <mergeCell ref="A3:W3"/>
    <mergeCell ref="A4:W4"/>
    <mergeCell ref="J6:L6"/>
    <mergeCell ref="M6:O6"/>
    <mergeCell ref="S6:W6"/>
    <mergeCell ref="A6:A7"/>
    <mergeCell ref="B6:B7"/>
    <mergeCell ref="P6:P7"/>
    <mergeCell ref="Q6:Q7"/>
    <mergeCell ref="R6:R7"/>
    <mergeCell ref="C6:C7"/>
    <mergeCell ref="D6:F6"/>
    <mergeCell ref="G6:I6"/>
  </mergeCells>
  <phoneticPr fontId="17" type="noConversion"/>
  <pageMargins left="0.16" right="0.17" top="0.74803149606299213" bottom="0.74803149606299213" header="0.31496062992125984" footer="0.31496062992125984"/>
  <pageSetup paperSize="9" scale="71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8"/>
  <sheetViews>
    <sheetView tabSelected="1" zoomScale="64" zoomScaleNormal="64" workbookViewId="0">
      <selection sqref="A1:V1"/>
    </sheetView>
  </sheetViews>
  <sheetFormatPr defaultRowHeight="15"/>
  <cols>
    <col min="1" max="1" width="11.7109375" style="37" customWidth="1"/>
    <col min="2" max="2" width="9.85546875" style="8" customWidth="1"/>
    <col min="3" max="3" width="6.140625" style="8" customWidth="1"/>
    <col min="4" max="4" width="6.85546875" style="8" customWidth="1"/>
    <col min="5" max="5" width="5" style="8" customWidth="1"/>
    <col min="6" max="6" width="40.140625" style="8" customWidth="1"/>
    <col min="7" max="22" width="6" style="8" customWidth="1"/>
    <col min="23" max="23" width="4.5703125" style="9" customWidth="1"/>
    <col min="24" max="24" width="3.42578125" style="9" customWidth="1"/>
    <col min="25" max="39" width="2.28515625" style="9" customWidth="1"/>
    <col min="40" max="16384" width="9.140625" style="9"/>
  </cols>
  <sheetData>
    <row r="1" spans="1:22" s="105" customFormat="1" ht="23.25">
      <c r="A1" s="157" t="s">
        <v>71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2" s="106" customFormat="1" ht="26.25" customHeight="1">
      <c r="A2" s="160" t="s">
        <v>60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22" s="106" customFormat="1" ht="26.25" customHeight="1">
      <c r="A3" s="160">
        <v>42344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</row>
    <row r="4" spans="1:22" s="106" customFormat="1" ht="26.25" customHeight="1" thickBot="1">
      <c r="A4" s="163" t="s">
        <v>124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5" spans="1:22" ht="15.75" thickBo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ht="15" customHeight="1" thickBot="1">
      <c r="A6" s="224" t="s">
        <v>39</v>
      </c>
      <c r="B6" s="225"/>
      <c r="C6" s="224" t="s">
        <v>32</v>
      </c>
      <c r="D6" s="225"/>
      <c r="E6" s="228" t="s">
        <v>46</v>
      </c>
      <c r="F6" s="230" t="s">
        <v>33</v>
      </c>
      <c r="G6" s="221" t="s">
        <v>35</v>
      </c>
      <c r="H6" s="222"/>
      <c r="I6" s="222"/>
      <c r="J6" s="222"/>
      <c r="K6" s="223"/>
      <c r="L6" s="221" t="s">
        <v>34</v>
      </c>
      <c r="M6" s="222"/>
      <c r="N6" s="222"/>
      <c r="O6" s="222"/>
      <c r="P6" s="223"/>
      <c r="Q6" s="221" t="s">
        <v>38</v>
      </c>
      <c r="R6" s="222"/>
      <c r="S6" s="222"/>
      <c r="T6" s="222"/>
      <c r="U6" s="222"/>
      <c r="V6" s="223"/>
    </row>
    <row r="7" spans="1:22" ht="48" customHeight="1" thickBot="1">
      <c r="A7" s="226"/>
      <c r="B7" s="227"/>
      <c r="C7" s="226"/>
      <c r="D7" s="227"/>
      <c r="E7" s="229"/>
      <c r="F7" s="231"/>
      <c r="G7" s="104" t="s">
        <v>40</v>
      </c>
      <c r="H7" s="11" t="s">
        <v>41</v>
      </c>
      <c r="I7" s="12" t="s">
        <v>42</v>
      </c>
      <c r="J7" s="11" t="s">
        <v>43</v>
      </c>
      <c r="K7" s="13" t="s">
        <v>44</v>
      </c>
      <c r="L7" s="10" t="s">
        <v>40</v>
      </c>
      <c r="M7" s="11" t="s">
        <v>41</v>
      </c>
      <c r="N7" s="12" t="s">
        <v>42</v>
      </c>
      <c r="O7" s="11" t="s">
        <v>43</v>
      </c>
      <c r="P7" s="13" t="s">
        <v>44</v>
      </c>
      <c r="Q7" s="10" t="s">
        <v>40</v>
      </c>
      <c r="R7" s="11" t="s">
        <v>41</v>
      </c>
      <c r="S7" s="14" t="s">
        <v>42</v>
      </c>
      <c r="T7" s="13" t="s">
        <v>44</v>
      </c>
      <c r="U7" s="11" t="s">
        <v>43</v>
      </c>
      <c r="V7" s="147" t="s">
        <v>45</v>
      </c>
    </row>
    <row r="8" spans="1:22" ht="15.75" customHeight="1">
      <c r="A8" s="196">
        <f ca="1">TODAY()</f>
        <v>42345</v>
      </c>
      <c r="B8" s="217">
        <v>0.375</v>
      </c>
      <c r="C8" s="219">
        <v>1</v>
      </c>
      <c r="D8" s="33">
        <v>13</v>
      </c>
      <c r="E8" s="110" t="s">
        <v>62</v>
      </c>
      <c r="F8" s="36" t="str">
        <f>Egyéni!B20</f>
        <v>Kuslics Gergely</v>
      </c>
      <c r="G8" s="17">
        <v>0</v>
      </c>
      <c r="H8" s="18">
        <v>0</v>
      </c>
      <c r="I8" s="19">
        <f t="shared" ref="I8:I15" si="0">G8+H8</f>
        <v>0</v>
      </c>
      <c r="J8" s="18"/>
      <c r="K8" s="20">
        <f>IF(I8&gt;I9,1,0)+IF(J8&gt;J9,1,0)</f>
        <v>0</v>
      </c>
      <c r="L8" s="17">
        <v>0</v>
      </c>
      <c r="M8" s="18">
        <v>0</v>
      </c>
      <c r="N8" s="19">
        <f t="shared" ref="N8:N39" si="1">L8+M8</f>
        <v>0</v>
      </c>
      <c r="O8" s="18"/>
      <c r="P8" s="20">
        <f>IF(N8&gt;N9,1,0)+IF(O8&gt;O9,1,0)</f>
        <v>0</v>
      </c>
      <c r="Q8" s="17">
        <f t="shared" ref="Q8:R23" si="2">G8+L8</f>
        <v>0</v>
      </c>
      <c r="R8" s="18">
        <f t="shared" si="2"/>
        <v>0</v>
      </c>
      <c r="S8" s="21">
        <f t="shared" ref="S8:S11" si="3">Q8+R8</f>
        <v>0</v>
      </c>
      <c r="T8" s="22">
        <f t="shared" ref="T8:T39" si="4">K8+P8</f>
        <v>0</v>
      </c>
      <c r="U8" s="23"/>
      <c r="V8" s="96">
        <f t="shared" ref="V8" si="5">T8+IF(U8&gt;U9,1,0)</f>
        <v>0</v>
      </c>
    </row>
    <row r="9" spans="1:22" ht="16.5" thickBot="1">
      <c r="A9" s="197"/>
      <c r="B9" s="218"/>
      <c r="C9" s="220"/>
      <c r="D9" s="34">
        <v>20</v>
      </c>
      <c r="E9" s="111" t="s">
        <v>63</v>
      </c>
      <c r="F9" s="35" t="str">
        <f>Egyéni!B27</f>
        <v>Erdész Ákos</v>
      </c>
      <c r="G9" s="26">
        <v>60</v>
      </c>
      <c r="H9" s="27">
        <v>34</v>
      </c>
      <c r="I9" s="28">
        <f t="shared" si="0"/>
        <v>94</v>
      </c>
      <c r="J9" s="27"/>
      <c r="K9" s="29">
        <f>IF(I9&gt;I8,1,0)+IF(J9&gt;J8,1,0)</f>
        <v>1</v>
      </c>
      <c r="L9" s="26">
        <v>61</v>
      </c>
      <c r="M9" s="27">
        <v>17</v>
      </c>
      <c r="N9" s="28">
        <f t="shared" si="1"/>
        <v>78</v>
      </c>
      <c r="O9" s="27"/>
      <c r="P9" s="29">
        <f>IF(N9&gt;N8,1,0)+IF(O9&gt;O8,1,0)</f>
        <v>1</v>
      </c>
      <c r="Q9" s="26">
        <f t="shared" si="2"/>
        <v>121</v>
      </c>
      <c r="R9" s="27">
        <f t="shared" si="2"/>
        <v>51</v>
      </c>
      <c r="S9" s="30">
        <f t="shared" si="3"/>
        <v>172</v>
      </c>
      <c r="T9" s="31">
        <f t="shared" si="4"/>
        <v>2</v>
      </c>
      <c r="U9" s="32"/>
      <c r="V9" s="97">
        <f t="shared" ref="V9" si="6">T9+IF(U9&gt;U8,1,0)</f>
        <v>2</v>
      </c>
    </row>
    <row r="10" spans="1:22" ht="15.75">
      <c r="A10" s="197"/>
      <c r="B10" s="217">
        <v>0.375</v>
      </c>
      <c r="C10" s="219">
        <v>2</v>
      </c>
      <c r="D10" s="33">
        <v>14</v>
      </c>
      <c r="E10" s="15" t="s">
        <v>47</v>
      </c>
      <c r="F10" s="36" t="str">
        <f>Egyéni!B21</f>
        <v>Szász László</v>
      </c>
      <c r="G10" s="17">
        <v>57</v>
      </c>
      <c r="H10" s="18">
        <v>34</v>
      </c>
      <c r="I10" s="19">
        <f t="shared" si="0"/>
        <v>91</v>
      </c>
      <c r="J10" s="18"/>
      <c r="K10" s="20">
        <f>IF(I10&gt;I11,1,0)+IF(J10&gt;J11,1,0)</f>
        <v>0</v>
      </c>
      <c r="L10" s="17">
        <v>66</v>
      </c>
      <c r="M10" s="18">
        <v>35</v>
      </c>
      <c r="N10" s="19">
        <f t="shared" si="1"/>
        <v>101</v>
      </c>
      <c r="O10" s="18"/>
      <c r="P10" s="20">
        <f>IF(N10&gt;N11,1,0)+IF(O10&gt;O11,1,0)</f>
        <v>0</v>
      </c>
      <c r="Q10" s="17">
        <f t="shared" si="2"/>
        <v>123</v>
      </c>
      <c r="R10" s="18">
        <f t="shared" si="2"/>
        <v>69</v>
      </c>
      <c r="S10" s="21">
        <f t="shared" si="3"/>
        <v>192</v>
      </c>
      <c r="T10" s="22">
        <f t="shared" si="4"/>
        <v>0</v>
      </c>
      <c r="U10" s="23"/>
      <c r="V10" s="96">
        <f t="shared" ref="V10" si="7">T10+IF(U10&gt;U11,1,0)</f>
        <v>0</v>
      </c>
    </row>
    <row r="11" spans="1:22" ht="16.5" thickBot="1">
      <c r="A11" s="197"/>
      <c r="B11" s="218"/>
      <c r="C11" s="220"/>
      <c r="D11" s="34">
        <v>19</v>
      </c>
      <c r="E11" s="24" t="s">
        <v>52</v>
      </c>
      <c r="F11" s="35" t="str">
        <f>Egyéni!B26</f>
        <v>Czeilinger Gábor</v>
      </c>
      <c r="G11" s="26">
        <v>63</v>
      </c>
      <c r="H11" s="27">
        <v>44</v>
      </c>
      <c r="I11" s="28">
        <f t="shared" si="0"/>
        <v>107</v>
      </c>
      <c r="J11" s="27"/>
      <c r="K11" s="29">
        <f>IF(I11&gt;I10,1,0)+IF(J11&gt;J10,1,0)</f>
        <v>1</v>
      </c>
      <c r="L11" s="26">
        <v>74</v>
      </c>
      <c r="M11" s="27">
        <v>45</v>
      </c>
      <c r="N11" s="28">
        <f t="shared" si="1"/>
        <v>119</v>
      </c>
      <c r="O11" s="27"/>
      <c r="P11" s="29">
        <f>IF(N11&gt;N10,1,0)+IF(O11&gt;O10,1,0)</f>
        <v>1</v>
      </c>
      <c r="Q11" s="26">
        <f t="shared" si="2"/>
        <v>137</v>
      </c>
      <c r="R11" s="27">
        <f t="shared" si="2"/>
        <v>89</v>
      </c>
      <c r="S11" s="30">
        <f t="shared" si="3"/>
        <v>226</v>
      </c>
      <c r="T11" s="31">
        <f t="shared" si="4"/>
        <v>2</v>
      </c>
      <c r="U11" s="32"/>
      <c r="V11" s="97">
        <f t="shared" ref="V11" si="8">T11+IF(U11&gt;U10,1,0)</f>
        <v>2</v>
      </c>
    </row>
    <row r="12" spans="1:22" ht="15.75">
      <c r="A12" s="197"/>
      <c r="B12" s="217">
        <v>0.3888888888888889</v>
      </c>
      <c r="C12" s="219">
        <v>3</v>
      </c>
      <c r="D12" s="33">
        <v>4</v>
      </c>
      <c r="E12" s="110" t="s">
        <v>62</v>
      </c>
      <c r="F12" s="16" t="str">
        <f>Egyéni!B11</f>
        <v>Németh Attila</v>
      </c>
      <c r="G12" s="17">
        <v>64</v>
      </c>
      <c r="H12" s="18">
        <v>35</v>
      </c>
      <c r="I12" s="19">
        <f t="shared" si="0"/>
        <v>99</v>
      </c>
      <c r="J12" s="18"/>
      <c r="K12" s="20">
        <f>IF(I12&gt;I13,1,0)+IF(J12&gt;J13,1,0)</f>
        <v>1</v>
      </c>
      <c r="L12" s="17">
        <v>54</v>
      </c>
      <c r="M12" s="18">
        <v>27</v>
      </c>
      <c r="N12" s="19">
        <f t="shared" si="1"/>
        <v>81</v>
      </c>
      <c r="O12" s="18"/>
      <c r="P12" s="20">
        <f>IF(N12&gt;N13,1,0)+IF(O12&gt;O13,1,0)</f>
        <v>0</v>
      </c>
      <c r="Q12" s="17">
        <f t="shared" si="2"/>
        <v>118</v>
      </c>
      <c r="R12" s="18">
        <f t="shared" si="2"/>
        <v>62</v>
      </c>
      <c r="S12" s="21">
        <f>Q12+R12</f>
        <v>180</v>
      </c>
      <c r="T12" s="22">
        <f t="shared" si="4"/>
        <v>1</v>
      </c>
      <c r="U12" s="17">
        <v>23</v>
      </c>
      <c r="V12" s="96">
        <f t="shared" ref="V12" si="9">T12+IF(U12&gt;U13,1,0)</f>
        <v>2</v>
      </c>
    </row>
    <row r="13" spans="1:22" ht="16.5" thickBot="1">
      <c r="A13" s="197"/>
      <c r="B13" s="218"/>
      <c r="C13" s="220"/>
      <c r="D13" s="34">
        <v>29</v>
      </c>
      <c r="E13" s="111" t="s">
        <v>63</v>
      </c>
      <c r="F13" s="25" t="str">
        <f>Egyéni!B36</f>
        <v>Kocsa Róbert</v>
      </c>
      <c r="G13" s="26">
        <v>60</v>
      </c>
      <c r="H13" s="27">
        <v>26</v>
      </c>
      <c r="I13" s="28">
        <f t="shared" si="0"/>
        <v>86</v>
      </c>
      <c r="J13" s="27"/>
      <c r="K13" s="29">
        <f>IF(I13&gt;I12,1,0)+IF(J13&gt;J12,1,0)</f>
        <v>0</v>
      </c>
      <c r="L13" s="26">
        <v>56</v>
      </c>
      <c r="M13" s="27">
        <v>26</v>
      </c>
      <c r="N13" s="28">
        <f t="shared" si="1"/>
        <v>82</v>
      </c>
      <c r="O13" s="27"/>
      <c r="P13" s="29">
        <f>IF(N13&gt;N12,1,0)+IF(O13&gt;O12,1,0)</f>
        <v>1</v>
      </c>
      <c r="Q13" s="26">
        <f t="shared" si="2"/>
        <v>116</v>
      </c>
      <c r="R13" s="27">
        <f t="shared" si="2"/>
        <v>52</v>
      </c>
      <c r="S13" s="30">
        <f t="shared" ref="S13:S39" si="10">Q13+R13</f>
        <v>168</v>
      </c>
      <c r="T13" s="31">
        <f t="shared" si="4"/>
        <v>1</v>
      </c>
      <c r="U13" s="26">
        <v>20</v>
      </c>
      <c r="V13" s="97">
        <f t="shared" ref="V13" si="11">T13+IF(U13&gt;U12,1,0)</f>
        <v>1</v>
      </c>
    </row>
    <row r="14" spans="1:22" ht="15.75">
      <c r="A14" s="197"/>
      <c r="B14" s="217">
        <v>0.3888888888888889</v>
      </c>
      <c r="C14" s="219">
        <v>4</v>
      </c>
      <c r="D14" s="33">
        <v>3</v>
      </c>
      <c r="E14" s="15" t="s">
        <v>47</v>
      </c>
      <c r="F14" s="16" t="str">
        <f>Egyéni!B10</f>
        <v>Cseh Bence</v>
      </c>
      <c r="G14" s="17">
        <v>64</v>
      </c>
      <c r="H14" s="18">
        <v>27</v>
      </c>
      <c r="I14" s="19">
        <f t="shared" si="0"/>
        <v>91</v>
      </c>
      <c r="J14" s="18"/>
      <c r="K14" s="20">
        <f>IF(I14&gt;I15,1,0)+IF(J14&gt;J15,1,0)</f>
        <v>0</v>
      </c>
      <c r="L14" s="17">
        <v>60</v>
      </c>
      <c r="M14" s="18">
        <v>26</v>
      </c>
      <c r="N14" s="19">
        <f t="shared" si="1"/>
        <v>86</v>
      </c>
      <c r="O14" s="18"/>
      <c r="P14" s="20">
        <f>IF(N14&gt;N15,1,0)+IF(O14&gt;O15,1,0)</f>
        <v>1</v>
      </c>
      <c r="Q14" s="17">
        <f t="shared" si="2"/>
        <v>124</v>
      </c>
      <c r="R14" s="18">
        <f t="shared" si="2"/>
        <v>53</v>
      </c>
      <c r="S14" s="21">
        <f t="shared" si="10"/>
        <v>177</v>
      </c>
      <c r="T14" s="22">
        <f t="shared" si="4"/>
        <v>1</v>
      </c>
      <c r="U14" s="23">
        <v>43</v>
      </c>
      <c r="V14" s="96">
        <f t="shared" ref="V14" si="12">T14+IF(U14&gt;U15,1,0)</f>
        <v>2</v>
      </c>
    </row>
    <row r="15" spans="1:22" ht="16.5" thickBot="1">
      <c r="A15" s="197"/>
      <c r="B15" s="218"/>
      <c r="C15" s="220"/>
      <c r="D15" s="34">
        <v>30</v>
      </c>
      <c r="E15" s="24" t="s">
        <v>52</v>
      </c>
      <c r="F15" s="25" t="str">
        <f>Egyéni!B37</f>
        <v>Kokavecz Gergő</v>
      </c>
      <c r="G15" s="26">
        <v>62</v>
      </c>
      <c r="H15" s="27">
        <v>34</v>
      </c>
      <c r="I15" s="28">
        <f t="shared" si="0"/>
        <v>96</v>
      </c>
      <c r="J15" s="27"/>
      <c r="K15" s="29">
        <f>IF(I15&gt;I14,1,0)+IF(J15&gt;J14,1,0)</f>
        <v>1</v>
      </c>
      <c r="L15" s="26">
        <v>54</v>
      </c>
      <c r="M15" s="27">
        <v>26</v>
      </c>
      <c r="N15" s="28">
        <f t="shared" si="1"/>
        <v>80</v>
      </c>
      <c r="O15" s="27"/>
      <c r="P15" s="29">
        <f>IF(N15&gt;N14,1,0)+IF(O15&gt;O14,1,0)</f>
        <v>0</v>
      </c>
      <c r="Q15" s="26">
        <f t="shared" si="2"/>
        <v>116</v>
      </c>
      <c r="R15" s="27">
        <f t="shared" si="2"/>
        <v>60</v>
      </c>
      <c r="S15" s="30">
        <f t="shared" si="10"/>
        <v>176</v>
      </c>
      <c r="T15" s="31">
        <f t="shared" si="4"/>
        <v>1</v>
      </c>
      <c r="U15" s="32">
        <v>38</v>
      </c>
      <c r="V15" s="97">
        <f t="shared" ref="V15" si="13">T15+IF(U15&gt;U14,1,0)</f>
        <v>1</v>
      </c>
    </row>
    <row r="16" spans="1:22" ht="15.75">
      <c r="A16" s="197"/>
      <c r="B16" s="217">
        <v>0.40277777777777773</v>
      </c>
      <c r="C16" s="219">
        <v>5</v>
      </c>
      <c r="D16" s="33">
        <v>12</v>
      </c>
      <c r="E16" s="110" t="s">
        <v>62</v>
      </c>
      <c r="F16" s="16" t="str">
        <f>Egyéni!B19</f>
        <v>Házi Márk</v>
      </c>
      <c r="G16" s="17">
        <v>64</v>
      </c>
      <c r="H16" s="18">
        <v>33</v>
      </c>
      <c r="I16" s="19">
        <f t="shared" ref="I16:I39" si="14">G16+H16</f>
        <v>97</v>
      </c>
      <c r="J16" s="18"/>
      <c r="K16" s="20">
        <f>IF(I16&gt;I17,1,0)+IF(J16&gt;J17,1,0)</f>
        <v>1</v>
      </c>
      <c r="L16" s="17">
        <v>69</v>
      </c>
      <c r="M16" s="18">
        <v>26</v>
      </c>
      <c r="N16" s="19">
        <f t="shared" si="1"/>
        <v>95</v>
      </c>
      <c r="O16" s="18"/>
      <c r="P16" s="20">
        <f>IF(N16&gt;N17,1,0)+IF(O16&gt;O17,1,0)</f>
        <v>0</v>
      </c>
      <c r="Q16" s="17">
        <f t="shared" si="2"/>
        <v>133</v>
      </c>
      <c r="R16" s="18">
        <f t="shared" si="2"/>
        <v>59</v>
      </c>
      <c r="S16" s="21">
        <f t="shared" si="10"/>
        <v>192</v>
      </c>
      <c r="T16" s="22">
        <f t="shared" si="4"/>
        <v>1</v>
      </c>
      <c r="U16" s="17">
        <v>22</v>
      </c>
      <c r="V16" s="96">
        <f>T16+IF(U16&gt;U17,1,0)</f>
        <v>2</v>
      </c>
    </row>
    <row r="17" spans="1:34" ht="16.5" thickBot="1">
      <c r="A17" s="197"/>
      <c r="B17" s="218"/>
      <c r="C17" s="220"/>
      <c r="D17" s="34">
        <v>21</v>
      </c>
      <c r="E17" s="111" t="s">
        <v>63</v>
      </c>
      <c r="F17" s="25" t="str">
        <f>Egyéni!B28</f>
        <v>Németh József</v>
      </c>
      <c r="G17" s="26">
        <v>70</v>
      </c>
      <c r="H17" s="27">
        <v>18</v>
      </c>
      <c r="I17" s="28">
        <f t="shared" si="14"/>
        <v>88</v>
      </c>
      <c r="J17" s="27"/>
      <c r="K17" s="29">
        <f>IF(I17&gt;I16,1,0)+IF(J17&gt;J16,1,0)</f>
        <v>0</v>
      </c>
      <c r="L17" s="26">
        <v>60</v>
      </c>
      <c r="M17" s="27">
        <v>36</v>
      </c>
      <c r="N17" s="28">
        <f t="shared" si="1"/>
        <v>96</v>
      </c>
      <c r="O17" s="27"/>
      <c r="P17" s="29">
        <f>IF(N17&gt;N16,1,0)+IF(O17&gt;O16,1,0)</f>
        <v>1</v>
      </c>
      <c r="Q17" s="26">
        <f t="shared" si="2"/>
        <v>130</v>
      </c>
      <c r="R17" s="27">
        <f t="shared" si="2"/>
        <v>54</v>
      </c>
      <c r="S17" s="30">
        <f t="shared" si="10"/>
        <v>184</v>
      </c>
      <c r="T17" s="31">
        <f t="shared" si="4"/>
        <v>1</v>
      </c>
      <c r="U17" s="26">
        <v>18</v>
      </c>
      <c r="V17" s="97">
        <f>T17+IF(U17&gt;U16,1,0)</f>
        <v>1</v>
      </c>
    </row>
    <row r="18" spans="1:34" ht="15.75">
      <c r="A18" s="197"/>
      <c r="B18" s="217">
        <v>0.40277777777777773</v>
      </c>
      <c r="C18" s="219">
        <v>6</v>
      </c>
      <c r="D18" s="33">
        <v>11</v>
      </c>
      <c r="E18" s="15" t="s">
        <v>47</v>
      </c>
      <c r="F18" s="16" t="str">
        <f>Egyéni!B18</f>
        <v>Kiss Viktor</v>
      </c>
      <c r="G18" s="17">
        <v>61</v>
      </c>
      <c r="H18" s="18">
        <v>32</v>
      </c>
      <c r="I18" s="19">
        <f t="shared" si="14"/>
        <v>93</v>
      </c>
      <c r="J18" s="18"/>
      <c r="K18" s="20">
        <f>IF(I18&gt;I19,1,0)+IF(J18&gt;J19,1,0)</f>
        <v>1</v>
      </c>
      <c r="L18" s="17">
        <v>59</v>
      </c>
      <c r="M18" s="18">
        <v>34</v>
      </c>
      <c r="N18" s="19">
        <f t="shared" si="1"/>
        <v>93</v>
      </c>
      <c r="O18" s="18"/>
      <c r="P18" s="20">
        <f>IF(N18&gt;N19,1,0)+IF(O18&gt;O19,1,0)</f>
        <v>0</v>
      </c>
      <c r="Q18" s="17">
        <f t="shared" si="2"/>
        <v>120</v>
      </c>
      <c r="R18" s="18">
        <f t="shared" si="2"/>
        <v>66</v>
      </c>
      <c r="S18" s="21">
        <f t="shared" si="10"/>
        <v>186</v>
      </c>
      <c r="T18" s="22">
        <f t="shared" si="4"/>
        <v>1</v>
      </c>
      <c r="U18" s="17">
        <v>36</v>
      </c>
      <c r="V18" s="96">
        <f>T18+IF(U18&gt;U19,1,0)</f>
        <v>1</v>
      </c>
    </row>
    <row r="19" spans="1:34" ht="16.5" thickBot="1">
      <c r="A19" s="197"/>
      <c r="B19" s="218"/>
      <c r="C19" s="220"/>
      <c r="D19" s="34">
        <v>22</v>
      </c>
      <c r="E19" s="24" t="s">
        <v>52</v>
      </c>
      <c r="F19" s="25" t="str">
        <f>Egyéni!B29</f>
        <v>Lendvai András</v>
      </c>
      <c r="G19" s="26">
        <v>62</v>
      </c>
      <c r="H19" s="27">
        <v>25</v>
      </c>
      <c r="I19" s="28">
        <f t="shared" si="14"/>
        <v>87</v>
      </c>
      <c r="J19" s="27"/>
      <c r="K19" s="29">
        <f>IF(I19&gt;I18,1,0)+IF(J19&gt;J18,1,0)</f>
        <v>0</v>
      </c>
      <c r="L19" s="26">
        <v>73</v>
      </c>
      <c r="M19" s="27">
        <v>35</v>
      </c>
      <c r="N19" s="28">
        <f t="shared" si="1"/>
        <v>108</v>
      </c>
      <c r="O19" s="27"/>
      <c r="P19" s="29">
        <f>IF(N19&gt;N18,1,0)+IF(O19&gt;O18,1,0)</f>
        <v>1</v>
      </c>
      <c r="Q19" s="26">
        <f t="shared" si="2"/>
        <v>135</v>
      </c>
      <c r="R19" s="27">
        <f t="shared" si="2"/>
        <v>60</v>
      </c>
      <c r="S19" s="30">
        <f t="shared" si="10"/>
        <v>195</v>
      </c>
      <c r="T19" s="31">
        <f t="shared" si="4"/>
        <v>1</v>
      </c>
      <c r="U19" s="26">
        <v>40</v>
      </c>
      <c r="V19" s="97">
        <f>T19+IF(U19&gt;U18,1,0)</f>
        <v>2</v>
      </c>
    </row>
    <row r="20" spans="1:34" ht="15.75">
      <c r="A20" s="197"/>
      <c r="B20" s="217">
        <v>0.41666666666666669</v>
      </c>
      <c r="C20" s="219">
        <v>7</v>
      </c>
      <c r="D20" s="33">
        <v>5</v>
      </c>
      <c r="E20" s="110" t="s">
        <v>62</v>
      </c>
      <c r="F20" s="16" t="str">
        <f>Egyéni!B12</f>
        <v>Pintér Károly</v>
      </c>
      <c r="G20" s="17">
        <v>58</v>
      </c>
      <c r="H20" s="18">
        <v>36</v>
      </c>
      <c r="I20" s="19">
        <f t="shared" si="14"/>
        <v>94</v>
      </c>
      <c r="J20" s="18"/>
      <c r="K20" s="20">
        <f>IF(I20&gt;I21,1,0)+IF(J20&gt;J21,1,0)</f>
        <v>0</v>
      </c>
      <c r="L20" s="17">
        <v>50</v>
      </c>
      <c r="M20" s="18">
        <v>26</v>
      </c>
      <c r="N20" s="19">
        <f t="shared" si="1"/>
        <v>76</v>
      </c>
      <c r="O20" s="18"/>
      <c r="P20" s="20">
        <f>IF(N20&gt;N21,1,0)+IF(O20&gt;O21,1,0)</f>
        <v>0</v>
      </c>
      <c r="Q20" s="17">
        <f t="shared" si="2"/>
        <v>108</v>
      </c>
      <c r="R20" s="18">
        <f t="shared" si="2"/>
        <v>62</v>
      </c>
      <c r="S20" s="21">
        <f t="shared" si="10"/>
        <v>170</v>
      </c>
      <c r="T20" s="22">
        <f t="shared" si="4"/>
        <v>0</v>
      </c>
      <c r="U20" s="23"/>
      <c r="V20" s="96">
        <f>T20+IF(U20&gt;U21,1,0)</f>
        <v>0</v>
      </c>
    </row>
    <row r="21" spans="1:34" ht="16.5" thickBot="1">
      <c r="A21" s="197"/>
      <c r="B21" s="218"/>
      <c r="C21" s="220"/>
      <c r="D21" s="34">
        <v>28</v>
      </c>
      <c r="E21" s="111" t="s">
        <v>63</v>
      </c>
      <c r="F21" s="35" t="str">
        <f>Egyéni!B35</f>
        <v>Kocza Norbert</v>
      </c>
      <c r="G21" s="26">
        <v>64</v>
      </c>
      <c r="H21" s="27">
        <v>36</v>
      </c>
      <c r="I21" s="28">
        <f t="shared" si="14"/>
        <v>100</v>
      </c>
      <c r="J21" s="27"/>
      <c r="K21" s="29">
        <f>IF(I21&gt;I20,1,0)+IF(J21&gt;J20,1,0)</f>
        <v>1</v>
      </c>
      <c r="L21" s="26">
        <v>56</v>
      </c>
      <c r="M21" s="27">
        <v>31</v>
      </c>
      <c r="N21" s="28">
        <f t="shared" si="1"/>
        <v>87</v>
      </c>
      <c r="O21" s="27"/>
      <c r="P21" s="29">
        <f>IF(N21&gt;N20,1,0)+IF(O21&gt;O20,1,0)</f>
        <v>1</v>
      </c>
      <c r="Q21" s="26">
        <f t="shared" si="2"/>
        <v>120</v>
      </c>
      <c r="R21" s="27">
        <f t="shared" si="2"/>
        <v>67</v>
      </c>
      <c r="S21" s="30">
        <f t="shared" si="10"/>
        <v>187</v>
      </c>
      <c r="T21" s="31">
        <f t="shared" si="4"/>
        <v>2</v>
      </c>
      <c r="U21" s="32"/>
      <c r="V21" s="97">
        <f>T21+IF(U21&gt;U20,1,0)</f>
        <v>2</v>
      </c>
    </row>
    <row r="22" spans="1:34" ht="15.75">
      <c r="A22" s="197"/>
      <c r="B22" s="217">
        <v>0.41666666666666669</v>
      </c>
      <c r="C22" s="219">
        <v>8</v>
      </c>
      <c r="D22" s="33">
        <v>6</v>
      </c>
      <c r="E22" s="15" t="s">
        <v>47</v>
      </c>
      <c r="F22" s="16" t="str">
        <f>Egyéni!B13</f>
        <v>Tóth Tamás</v>
      </c>
      <c r="G22" s="17">
        <v>66</v>
      </c>
      <c r="H22" s="18">
        <v>33</v>
      </c>
      <c r="I22" s="19">
        <f t="shared" si="14"/>
        <v>99</v>
      </c>
      <c r="J22" s="18"/>
      <c r="K22" s="20">
        <f>IF(I22&gt;I23,1,0)+IF(J22&gt;J23,1,0)</f>
        <v>1</v>
      </c>
      <c r="L22" s="17">
        <v>70</v>
      </c>
      <c r="M22" s="18">
        <v>35</v>
      </c>
      <c r="N22" s="19">
        <f t="shared" si="1"/>
        <v>105</v>
      </c>
      <c r="O22" s="18"/>
      <c r="P22" s="20">
        <f>IF(N22&gt;N23,1,0)+IF(O22&gt;O23,1,0)</f>
        <v>1</v>
      </c>
      <c r="Q22" s="17">
        <f t="shared" si="2"/>
        <v>136</v>
      </c>
      <c r="R22" s="18">
        <f t="shared" si="2"/>
        <v>68</v>
      </c>
      <c r="S22" s="21">
        <f t="shared" si="10"/>
        <v>204</v>
      </c>
      <c r="T22" s="22">
        <f t="shared" si="4"/>
        <v>2</v>
      </c>
      <c r="U22" s="17"/>
      <c r="V22" s="96">
        <f>T22+IF(U22&gt;U23,1,0)</f>
        <v>2</v>
      </c>
    </row>
    <row r="23" spans="1:34" ht="16.5" thickBot="1">
      <c r="A23" s="197"/>
      <c r="B23" s="218"/>
      <c r="C23" s="220"/>
      <c r="D23" s="34">
        <v>27</v>
      </c>
      <c r="E23" s="24" t="s">
        <v>52</v>
      </c>
      <c r="F23" s="25" t="str">
        <f>Egyéni!B34</f>
        <v>Modrovits István</v>
      </c>
      <c r="G23" s="26">
        <v>54</v>
      </c>
      <c r="H23" s="27">
        <v>25</v>
      </c>
      <c r="I23" s="28">
        <f t="shared" si="14"/>
        <v>79</v>
      </c>
      <c r="J23" s="27"/>
      <c r="K23" s="29">
        <f>IF(I23&gt;I22,1,0)+IF(J23&gt;J22,1,0)</f>
        <v>0</v>
      </c>
      <c r="L23" s="26">
        <v>71</v>
      </c>
      <c r="M23" s="27">
        <v>26</v>
      </c>
      <c r="N23" s="28">
        <f t="shared" si="1"/>
        <v>97</v>
      </c>
      <c r="O23" s="27"/>
      <c r="P23" s="29">
        <f>IF(N23&gt;N22,1,0)+IF(O23&gt;O22,1,0)</f>
        <v>0</v>
      </c>
      <c r="Q23" s="26">
        <f t="shared" si="2"/>
        <v>125</v>
      </c>
      <c r="R23" s="27">
        <f t="shared" si="2"/>
        <v>51</v>
      </c>
      <c r="S23" s="30">
        <f t="shared" si="10"/>
        <v>176</v>
      </c>
      <c r="T23" s="31">
        <f t="shared" si="4"/>
        <v>0</v>
      </c>
      <c r="U23" s="26"/>
      <c r="V23" s="97">
        <f>T23+IF(U23&gt;U22,1,0)</f>
        <v>0</v>
      </c>
    </row>
    <row r="24" spans="1:34" ht="15.75">
      <c r="A24" s="197"/>
      <c r="B24" s="217">
        <v>0.43055555555555558</v>
      </c>
      <c r="C24" s="219">
        <v>9</v>
      </c>
      <c r="D24" s="33">
        <v>10</v>
      </c>
      <c r="E24" s="110" t="s">
        <v>62</v>
      </c>
      <c r="F24" s="16" t="str">
        <f>Egyéni!B17</f>
        <v>Poroszlai Gergő</v>
      </c>
      <c r="G24" s="17">
        <v>62</v>
      </c>
      <c r="H24" s="18">
        <v>33</v>
      </c>
      <c r="I24" s="19">
        <f t="shared" si="14"/>
        <v>95</v>
      </c>
      <c r="J24" s="18"/>
      <c r="K24" s="20">
        <f>IF(I24&gt;I25,1,0)+IF(J24&gt;J25,1,0)</f>
        <v>0</v>
      </c>
      <c r="L24" s="17">
        <v>61</v>
      </c>
      <c r="M24" s="18">
        <v>44</v>
      </c>
      <c r="N24" s="19">
        <f t="shared" si="1"/>
        <v>105</v>
      </c>
      <c r="O24" s="18"/>
      <c r="P24" s="20">
        <f>IF(N24&gt;N25,1,0)+IF(O24&gt;O25,1,0)</f>
        <v>1</v>
      </c>
      <c r="Q24" s="17">
        <f t="shared" ref="Q24:R39" si="15">G24+L24</f>
        <v>123</v>
      </c>
      <c r="R24" s="18">
        <f t="shared" si="15"/>
        <v>77</v>
      </c>
      <c r="S24" s="21">
        <f t="shared" si="10"/>
        <v>200</v>
      </c>
      <c r="T24" s="22">
        <f t="shared" si="4"/>
        <v>1</v>
      </c>
      <c r="U24" s="23">
        <v>16</v>
      </c>
      <c r="V24" s="96">
        <f>T24+IF(U24&gt;U25,1,0)</f>
        <v>2</v>
      </c>
    </row>
    <row r="25" spans="1:34" ht="16.5" thickBot="1">
      <c r="A25" s="197"/>
      <c r="B25" s="218"/>
      <c r="C25" s="220"/>
      <c r="D25" s="34">
        <v>23</v>
      </c>
      <c r="E25" s="111" t="s">
        <v>63</v>
      </c>
      <c r="F25" s="25" t="str">
        <f>Egyéni!B30</f>
        <v>Lendvai Bence</v>
      </c>
      <c r="G25" s="26">
        <v>70</v>
      </c>
      <c r="H25" s="27">
        <v>42</v>
      </c>
      <c r="I25" s="28">
        <f t="shared" si="14"/>
        <v>112</v>
      </c>
      <c r="J25" s="27"/>
      <c r="K25" s="29">
        <f>IF(I25&gt;I24,1,0)+IF(J25&gt;J24,1,0)</f>
        <v>1</v>
      </c>
      <c r="L25" s="26">
        <v>58</v>
      </c>
      <c r="M25" s="27">
        <v>26</v>
      </c>
      <c r="N25" s="28">
        <f t="shared" si="1"/>
        <v>84</v>
      </c>
      <c r="O25" s="27"/>
      <c r="P25" s="29">
        <f>IF(N25&gt;N24,1,0)+IF(O25&gt;O24,1,0)</f>
        <v>0</v>
      </c>
      <c r="Q25" s="26">
        <f t="shared" si="15"/>
        <v>128</v>
      </c>
      <c r="R25" s="27">
        <f t="shared" si="15"/>
        <v>68</v>
      </c>
      <c r="S25" s="30">
        <f t="shared" si="10"/>
        <v>196</v>
      </c>
      <c r="T25" s="31">
        <f t="shared" si="4"/>
        <v>1</v>
      </c>
      <c r="U25" s="32">
        <v>15</v>
      </c>
      <c r="V25" s="97">
        <f>T25+IF(U25&gt;U24,1,0)</f>
        <v>1</v>
      </c>
    </row>
    <row r="26" spans="1:34" ht="15.75">
      <c r="A26" s="197"/>
      <c r="B26" s="217">
        <v>0.43055555555555558</v>
      </c>
      <c r="C26" s="219">
        <v>10</v>
      </c>
      <c r="D26" s="33">
        <v>9</v>
      </c>
      <c r="E26" s="15" t="s">
        <v>47</v>
      </c>
      <c r="F26" s="36" t="str">
        <f>Egyéni!B16</f>
        <v>Jurics Gergő</v>
      </c>
      <c r="G26" s="17">
        <v>64</v>
      </c>
      <c r="H26" s="18">
        <v>24</v>
      </c>
      <c r="I26" s="19">
        <f t="shared" si="14"/>
        <v>88</v>
      </c>
      <c r="J26" s="18"/>
      <c r="K26" s="20">
        <f>IF(I26&gt;I27,1,0)+IF(J26&gt;J27,1,0)</f>
        <v>0</v>
      </c>
      <c r="L26" s="17">
        <v>62</v>
      </c>
      <c r="M26" s="18">
        <v>22</v>
      </c>
      <c r="N26" s="19">
        <f t="shared" si="1"/>
        <v>84</v>
      </c>
      <c r="O26" s="18"/>
      <c r="P26" s="20">
        <f>IF(N26&gt;N27,1,0)+IF(O26&gt;O27,1,0)</f>
        <v>0</v>
      </c>
      <c r="Q26" s="17">
        <f t="shared" si="15"/>
        <v>126</v>
      </c>
      <c r="R26" s="18">
        <f t="shared" si="15"/>
        <v>46</v>
      </c>
      <c r="S26" s="21">
        <f t="shared" si="10"/>
        <v>172</v>
      </c>
      <c r="T26" s="22">
        <f t="shared" si="4"/>
        <v>0</v>
      </c>
      <c r="U26" s="17"/>
      <c r="V26" s="96">
        <f>T26+IF(U26&gt;U27,1,0)</f>
        <v>0</v>
      </c>
    </row>
    <row r="27" spans="1:34" ht="16.5" thickBot="1">
      <c r="A27" s="197"/>
      <c r="B27" s="218"/>
      <c r="C27" s="220"/>
      <c r="D27" s="34">
        <v>24</v>
      </c>
      <c r="E27" s="24" t="s">
        <v>52</v>
      </c>
      <c r="F27" s="35" t="str">
        <f>Egyéni!B31</f>
        <v>Nagy Gergő</v>
      </c>
      <c r="G27" s="26">
        <v>60</v>
      </c>
      <c r="H27" s="27">
        <v>36</v>
      </c>
      <c r="I27" s="28">
        <f t="shared" si="14"/>
        <v>96</v>
      </c>
      <c r="J27" s="27"/>
      <c r="K27" s="29">
        <f>IF(I27&gt;I26,1,0)+IF(J27&gt;J26,1,0)</f>
        <v>1</v>
      </c>
      <c r="L27" s="26">
        <v>56</v>
      </c>
      <c r="M27" s="27">
        <v>35</v>
      </c>
      <c r="N27" s="28">
        <f t="shared" si="1"/>
        <v>91</v>
      </c>
      <c r="O27" s="27"/>
      <c r="P27" s="29">
        <f>IF(N27&gt;N26,1,0)+IF(O27&gt;O26,1,0)</f>
        <v>1</v>
      </c>
      <c r="Q27" s="26">
        <f t="shared" si="15"/>
        <v>116</v>
      </c>
      <c r="R27" s="27">
        <f t="shared" si="15"/>
        <v>71</v>
      </c>
      <c r="S27" s="30">
        <f t="shared" si="10"/>
        <v>187</v>
      </c>
      <c r="T27" s="31">
        <f t="shared" si="4"/>
        <v>2</v>
      </c>
      <c r="U27" s="26"/>
      <c r="V27" s="97">
        <f>T27+IF(U27&gt;U26,1,0)</f>
        <v>2</v>
      </c>
      <c r="AH27" s="25">
        <f>Egyéni!AE17</f>
        <v>0</v>
      </c>
    </row>
    <row r="28" spans="1:34" ht="15.75">
      <c r="A28" s="197"/>
      <c r="B28" s="217">
        <v>0.44444444444444442</v>
      </c>
      <c r="C28" s="219">
        <v>11</v>
      </c>
      <c r="D28" s="33">
        <v>7</v>
      </c>
      <c r="E28" s="110" t="s">
        <v>62</v>
      </c>
      <c r="F28" s="16" t="str">
        <f>Egyéni!B14</f>
        <v>Tóth Áron</v>
      </c>
      <c r="G28" s="17">
        <v>61</v>
      </c>
      <c r="H28" s="18">
        <v>42</v>
      </c>
      <c r="I28" s="19">
        <f t="shared" si="14"/>
        <v>103</v>
      </c>
      <c r="J28" s="18"/>
      <c r="K28" s="20">
        <f>IF(I28&gt;I29,1,0)+IF(J28&gt;J29,1,0)</f>
        <v>1</v>
      </c>
      <c r="L28" s="17">
        <v>54</v>
      </c>
      <c r="M28" s="18">
        <v>23</v>
      </c>
      <c r="N28" s="19">
        <f t="shared" si="1"/>
        <v>77</v>
      </c>
      <c r="O28" s="18"/>
      <c r="P28" s="20">
        <f>IF(N28&gt;N29,1,0)+IF(O28&gt;O29,1,0)</f>
        <v>0</v>
      </c>
      <c r="Q28" s="17">
        <f t="shared" si="15"/>
        <v>115</v>
      </c>
      <c r="R28" s="18">
        <f t="shared" si="15"/>
        <v>65</v>
      </c>
      <c r="S28" s="21">
        <f t="shared" si="10"/>
        <v>180</v>
      </c>
      <c r="T28" s="22">
        <f t="shared" si="4"/>
        <v>1</v>
      </c>
      <c r="U28" s="23">
        <v>17</v>
      </c>
      <c r="V28" s="96">
        <f>T28+IF(U28&gt;U29,1,0)</f>
        <v>2</v>
      </c>
    </row>
    <row r="29" spans="1:34" ht="16.5" thickBot="1">
      <c r="A29" s="197"/>
      <c r="B29" s="218"/>
      <c r="C29" s="220"/>
      <c r="D29" s="34">
        <v>26</v>
      </c>
      <c r="E29" s="111" t="s">
        <v>63</v>
      </c>
      <c r="F29" s="25" t="str">
        <f>Egyéni!B33</f>
        <v>Ifj. Horváth Péter</v>
      </c>
      <c r="G29" s="26">
        <v>68</v>
      </c>
      <c r="H29" s="27">
        <v>26</v>
      </c>
      <c r="I29" s="28">
        <f t="shared" si="14"/>
        <v>94</v>
      </c>
      <c r="J29" s="27"/>
      <c r="K29" s="29">
        <f>IF(I29&gt;I28,1,0)+IF(J29&gt;J28,1,0)</f>
        <v>0</v>
      </c>
      <c r="L29" s="26">
        <v>61</v>
      </c>
      <c r="M29" s="27">
        <v>42</v>
      </c>
      <c r="N29" s="28">
        <f t="shared" si="1"/>
        <v>103</v>
      </c>
      <c r="O29" s="27"/>
      <c r="P29" s="29">
        <f>IF(N29&gt;N28,1,0)+IF(O29&gt;O28,1,0)</f>
        <v>1</v>
      </c>
      <c r="Q29" s="26">
        <f t="shared" si="15"/>
        <v>129</v>
      </c>
      <c r="R29" s="27">
        <f t="shared" si="15"/>
        <v>68</v>
      </c>
      <c r="S29" s="30">
        <f t="shared" si="10"/>
        <v>197</v>
      </c>
      <c r="T29" s="31">
        <f t="shared" si="4"/>
        <v>1</v>
      </c>
      <c r="U29" s="32">
        <v>16</v>
      </c>
      <c r="V29" s="97">
        <f>T29+IF(U29&gt;U28,1,0)</f>
        <v>1</v>
      </c>
    </row>
    <row r="30" spans="1:34" ht="15.75">
      <c r="A30" s="197"/>
      <c r="B30" s="217">
        <v>0.44444444444444442</v>
      </c>
      <c r="C30" s="219">
        <v>12</v>
      </c>
      <c r="D30" s="33">
        <v>8</v>
      </c>
      <c r="E30" s="15" t="s">
        <v>47</v>
      </c>
      <c r="F30" s="16" t="str">
        <f>Egyéni!B15</f>
        <v>Farkas Ádám</v>
      </c>
      <c r="G30" s="17">
        <v>56</v>
      </c>
      <c r="H30" s="18">
        <v>18</v>
      </c>
      <c r="I30" s="19">
        <f t="shared" si="14"/>
        <v>74</v>
      </c>
      <c r="J30" s="18"/>
      <c r="K30" s="20">
        <f>IF(I30&gt;I31,1,0)+IF(J30&gt;J31,1,0)</f>
        <v>0</v>
      </c>
      <c r="L30" s="17">
        <v>46</v>
      </c>
      <c r="M30" s="18">
        <v>42</v>
      </c>
      <c r="N30" s="19">
        <f t="shared" si="1"/>
        <v>88</v>
      </c>
      <c r="O30" s="18"/>
      <c r="P30" s="20">
        <f>IF(N30&gt;N31,1,0)+IF(O30&gt;O31,1,0)</f>
        <v>1</v>
      </c>
      <c r="Q30" s="17">
        <f t="shared" si="15"/>
        <v>102</v>
      </c>
      <c r="R30" s="18">
        <f t="shared" si="15"/>
        <v>60</v>
      </c>
      <c r="S30" s="21">
        <f t="shared" si="10"/>
        <v>162</v>
      </c>
      <c r="T30" s="22">
        <f t="shared" si="4"/>
        <v>1</v>
      </c>
      <c r="U30" s="17">
        <v>20</v>
      </c>
      <c r="V30" s="96">
        <f>T30+IF(U30&gt;U31,1,0)</f>
        <v>2</v>
      </c>
    </row>
    <row r="31" spans="1:34" ht="16.5" thickBot="1">
      <c r="A31" s="197"/>
      <c r="B31" s="218"/>
      <c r="C31" s="220"/>
      <c r="D31" s="34">
        <v>25</v>
      </c>
      <c r="E31" s="24" t="s">
        <v>52</v>
      </c>
      <c r="F31" s="35" t="str">
        <f>Egyéni!B32</f>
        <v>Rozmán Szabolcs</v>
      </c>
      <c r="G31" s="26">
        <v>57</v>
      </c>
      <c r="H31" s="27">
        <v>24</v>
      </c>
      <c r="I31" s="28">
        <f t="shared" si="14"/>
        <v>81</v>
      </c>
      <c r="J31" s="27"/>
      <c r="K31" s="29">
        <f>IF(I31&gt;I30,1,0)+IF(J31&gt;J30,1,0)</f>
        <v>1</v>
      </c>
      <c r="L31" s="26">
        <v>62</v>
      </c>
      <c r="M31" s="27">
        <v>24</v>
      </c>
      <c r="N31" s="28">
        <f t="shared" si="1"/>
        <v>86</v>
      </c>
      <c r="O31" s="27"/>
      <c r="P31" s="29">
        <f>IF(N31&gt;N30,1,0)+IF(O31&gt;O30,1,0)</f>
        <v>0</v>
      </c>
      <c r="Q31" s="26">
        <f t="shared" si="15"/>
        <v>119</v>
      </c>
      <c r="R31" s="27">
        <f t="shared" si="15"/>
        <v>48</v>
      </c>
      <c r="S31" s="30">
        <f t="shared" si="10"/>
        <v>167</v>
      </c>
      <c r="T31" s="31">
        <f t="shared" si="4"/>
        <v>1</v>
      </c>
      <c r="U31" s="26">
        <v>17</v>
      </c>
      <c r="V31" s="97">
        <f>T31+IF(U31&gt;U30,1,0)</f>
        <v>1</v>
      </c>
    </row>
    <row r="32" spans="1:34" ht="15.75">
      <c r="A32" s="197"/>
      <c r="B32" s="217">
        <v>0.45833333333333331</v>
      </c>
      <c r="C32" s="219">
        <v>13</v>
      </c>
      <c r="D32" s="15">
        <v>15</v>
      </c>
      <c r="E32" s="110" t="s">
        <v>62</v>
      </c>
      <c r="F32" s="16" t="str">
        <f>Egyéni!B22</f>
        <v>Gulyás Róbert</v>
      </c>
      <c r="G32" s="17">
        <v>69</v>
      </c>
      <c r="H32" s="18">
        <v>26</v>
      </c>
      <c r="I32" s="19">
        <f t="shared" si="14"/>
        <v>95</v>
      </c>
      <c r="J32" s="18"/>
      <c r="K32" s="20">
        <f>IF(I32&gt;I33,1,0)+IF(J32&gt;J33,1,0)</f>
        <v>0</v>
      </c>
      <c r="L32" s="17">
        <v>58</v>
      </c>
      <c r="M32" s="18">
        <v>35</v>
      </c>
      <c r="N32" s="19">
        <f t="shared" si="1"/>
        <v>93</v>
      </c>
      <c r="O32" s="18">
        <v>6</v>
      </c>
      <c r="P32" s="20">
        <f>IF(N32&gt;N33,1,0)+IF(O32&gt;O33,1,0)</f>
        <v>0</v>
      </c>
      <c r="Q32" s="17">
        <f t="shared" si="15"/>
        <v>127</v>
      </c>
      <c r="R32" s="18">
        <f t="shared" si="15"/>
        <v>61</v>
      </c>
      <c r="S32" s="21">
        <f t="shared" si="10"/>
        <v>188</v>
      </c>
      <c r="T32" s="22">
        <f t="shared" si="4"/>
        <v>0</v>
      </c>
      <c r="U32" s="23"/>
      <c r="V32" s="96">
        <f>T32+IF(U32&gt;U33,1,0)</f>
        <v>0</v>
      </c>
    </row>
    <row r="33" spans="1:22" ht="16.5" thickBot="1">
      <c r="A33" s="197"/>
      <c r="B33" s="218"/>
      <c r="C33" s="220"/>
      <c r="D33" s="24">
        <v>18</v>
      </c>
      <c r="E33" s="111" t="s">
        <v>63</v>
      </c>
      <c r="F33" s="35" t="str">
        <f>Egyéni!B25</f>
        <v>Sárosi Krisztián</v>
      </c>
      <c r="G33" s="26">
        <v>62</v>
      </c>
      <c r="H33" s="27">
        <v>36</v>
      </c>
      <c r="I33" s="28">
        <f t="shared" si="14"/>
        <v>98</v>
      </c>
      <c r="J33" s="27"/>
      <c r="K33" s="29">
        <f>IF(I33&gt;I32,1,0)+IF(J33&gt;J32,1,0)</f>
        <v>1</v>
      </c>
      <c r="L33" s="26">
        <v>57</v>
      </c>
      <c r="M33" s="27">
        <v>36</v>
      </c>
      <c r="N33" s="28">
        <f t="shared" si="1"/>
        <v>93</v>
      </c>
      <c r="O33" s="27">
        <v>9</v>
      </c>
      <c r="P33" s="29">
        <f>IF(N33&gt;N32,1,0)+IF(O33&gt;O32,1,0)</f>
        <v>1</v>
      </c>
      <c r="Q33" s="26">
        <f t="shared" si="15"/>
        <v>119</v>
      </c>
      <c r="R33" s="27">
        <f t="shared" si="15"/>
        <v>72</v>
      </c>
      <c r="S33" s="30">
        <f t="shared" si="10"/>
        <v>191</v>
      </c>
      <c r="T33" s="31">
        <f t="shared" si="4"/>
        <v>2</v>
      </c>
      <c r="U33" s="32"/>
      <c r="V33" s="97">
        <f>T33+IF(U33&gt;U32,1,0)</f>
        <v>2</v>
      </c>
    </row>
    <row r="34" spans="1:22" ht="15.75">
      <c r="A34" s="197"/>
      <c r="B34" s="217">
        <v>0.45833333333333331</v>
      </c>
      <c r="C34" s="219">
        <v>14</v>
      </c>
      <c r="D34" s="15">
        <v>16</v>
      </c>
      <c r="E34" s="15" t="s">
        <v>47</v>
      </c>
      <c r="F34" s="16" t="str">
        <f>Egyéni!B23</f>
        <v>Gergó Richárd</v>
      </c>
      <c r="G34" s="17">
        <v>0</v>
      </c>
      <c r="H34" s="18">
        <v>0</v>
      </c>
      <c r="I34" s="19">
        <f t="shared" si="14"/>
        <v>0</v>
      </c>
      <c r="J34" s="18"/>
      <c r="K34" s="20">
        <f>IF(I34&gt;I35,1,0)+IF(J34&gt;J35,1,0)</f>
        <v>0</v>
      </c>
      <c r="L34" s="17">
        <v>0</v>
      </c>
      <c r="M34" s="18">
        <v>0</v>
      </c>
      <c r="N34" s="19">
        <f t="shared" si="1"/>
        <v>0</v>
      </c>
      <c r="O34" s="18"/>
      <c r="P34" s="20">
        <f>IF(N34&gt;N35,1,0)+IF(O34&gt;O35,1,0)</f>
        <v>0</v>
      </c>
      <c r="Q34" s="17">
        <f t="shared" si="15"/>
        <v>0</v>
      </c>
      <c r="R34" s="18">
        <f t="shared" si="15"/>
        <v>0</v>
      </c>
      <c r="S34" s="21">
        <f t="shared" si="10"/>
        <v>0</v>
      </c>
      <c r="T34" s="22">
        <f t="shared" si="4"/>
        <v>0</v>
      </c>
      <c r="U34" s="23"/>
      <c r="V34" s="96">
        <f>T34+IF(U34&gt;U35,1,0)</f>
        <v>0</v>
      </c>
    </row>
    <row r="35" spans="1:22" ht="16.5" thickBot="1">
      <c r="A35" s="197"/>
      <c r="B35" s="218"/>
      <c r="C35" s="220"/>
      <c r="D35" s="24">
        <v>17</v>
      </c>
      <c r="E35" s="24" t="s">
        <v>52</v>
      </c>
      <c r="F35" s="25" t="str">
        <f>Egyéni!B24</f>
        <v>Hauptman Bence</v>
      </c>
      <c r="G35" s="26">
        <v>59</v>
      </c>
      <c r="H35" s="27">
        <v>27</v>
      </c>
      <c r="I35" s="28">
        <f t="shared" si="14"/>
        <v>86</v>
      </c>
      <c r="J35" s="27"/>
      <c r="K35" s="29">
        <f>IF(I35&gt;I34,1,0)+IF(J35&gt;J34,1,0)</f>
        <v>1</v>
      </c>
      <c r="L35" s="26">
        <v>58</v>
      </c>
      <c r="M35" s="27">
        <v>32</v>
      </c>
      <c r="N35" s="28">
        <f t="shared" si="1"/>
        <v>90</v>
      </c>
      <c r="O35" s="27"/>
      <c r="P35" s="29">
        <f>IF(N35&gt;N34,1,0)+IF(O35&gt;O34,1,0)</f>
        <v>1</v>
      </c>
      <c r="Q35" s="26">
        <f t="shared" si="15"/>
        <v>117</v>
      </c>
      <c r="R35" s="27">
        <f t="shared" si="15"/>
        <v>59</v>
      </c>
      <c r="S35" s="30">
        <f t="shared" si="10"/>
        <v>176</v>
      </c>
      <c r="T35" s="31">
        <f t="shared" si="4"/>
        <v>2</v>
      </c>
      <c r="U35" s="32"/>
      <c r="V35" s="97">
        <f>T35+IF(U35&gt;U34,1,0)</f>
        <v>2</v>
      </c>
    </row>
    <row r="36" spans="1:22" ht="15.75">
      <c r="A36" s="197"/>
      <c r="B36" s="217">
        <v>0.47222222222222227</v>
      </c>
      <c r="C36" s="219">
        <v>15</v>
      </c>
      <c r="D36" s="15">
        <v>2</v>
      </c>
      <c r="E36" s="110" t="s">
        <v>62</v>
      </c>
      <c r="F36" s="16" t="str">
        <f>Egyéni!B9</f>
        <v>Molnár Pál</v>
      </c>
      <c r="G36" s="17">
        <v>58</v>
      </c>
      <c r="H36" s="18">
        <v>44</v>
      </c>
      <c r="I36" s="19">
        <f t="shared" si="14"/>
        <v>102</v>
      </c>
      <c r="J36" s="18"/>
      <c r="K36" s="20">
        <f>IF(I36&gt;I37,1,0)+IF(J36&gt;J37,1,0)</f>
        <v>1</v>
      </c>
      <c r="L36" s="17">
        <v>59</v>
      </c>
      <c r="M36" s="18">
        <v>41</v>
      </c>
      <c r="N36" s="19">
        <f t="shared" si="1"/>
        <v>100</v>
      </c>
      <c r="O36" s="18"/>
      <c r="P36" s="20">
        <f>IF(N36&gt;N37,1,0)+IF(O36&gt;O37,1,0)</f>
        <v>0</v>
      </c>
      <c r="Q36" s="17">
        <f t="shared" si="15"/>
        <v>117</v>
      </c>
      <c r="R36" s="18">
        <f t="shared" si="15"/>
        <v>85</v>
      </c>
      <c r="S36" s="21">
        <f t="shared" si="10"/>
        <v>202</v>
      </c>
      <c r="T36" s="22">
        <f t="shared" si="4"/>
        <v>1</v>
      </c>
      <c r="U36" s="23">
        <v>19</v>
      </c>
      <c r="V36" s="96">
        <f>T36+IF(U36&gt;U37,1,0)</f>
        <v>2</v>
      </c>
    </row>
    <row r="37" spans="1:22" ht="16.5" thickBot="1">
      <c r="A37" s="197"/>
      <c r="B37" s="218"/>
      <c r="C37" s="220"/>
      <c r="D37" s="24">
        <v>31</v>
      </c>
      <c r="E37" s="111" t="s">
        <v>63</v>
      </c>
      <c r="F37" s="25" t="str">
        <f>Egyéni!B38</f>
        <v>Felvégi Ádám</v>
      </c>
      <c r="G37" s="26">
        <v>68</v>
      </c>
      <c r="H37" s="27">
        <v>27</v>
      </c>
      <c r="I37" s="28">
        <f t="shared" si="14"/>
        <v>95</v>
      </c>
      <c r="J37" s="27"/>
      <c r="K37" s="29">
        <f>IF(I37&gt;I36,1,0)+IF(J37&gt;J36,1,0)</f>
        <v>0</v>
      </c>
      <c r="L37" s="26">
        <v>62</v>
      </c>
      <c r="M37" s="27">
        <v>39</v>
      </c>
      <c r="N37" s="28">
        <f t="shared" si="1"/>
        <v>101</v>
      </c>
      <c r="O37" s="27"/>
      <c r="P37" s="29">
        <f>IF(N37&gt;N36,1,0)+IF(O37&gt;O36,1,0)</f>
        <v>1</v>
      </c>
      <c r="Q37" s="26">
        <f t="shared" si="15"/>
        <v>130</v>
      </c>
      <c r="R37" s="27">
        <f t="shared" si="15"/>
        <v>66</v>
      </c>
      <c r="S37" s="30">
        <f t="shared" si="10"/>
        <v>196</v>
      </c>
      <c r="T37" s="31">
        <f t="shared" si="4"/>
        <v>1</v>
      </c>
      <c r="U37" s="32">
        <v>18</v>
      </c>
      <c r="V37" s="97">
        <f>T37+IF(U37&gt;U36,1,0)</f>
        <v>1</v>
      </c>
    </row>
    <row r="38" spans="1:22" ht="15.75">
      <c r="A38" s="197"/>
      <c r="B38" s="217">
        <v>0.47222222222222227</v>
      </c>
      <c r="C38" s="219">
        <v>16</v>
      </c>
      <c r="D38" s="33">
        <v>1</v>
      </c>
      <c r="E38" s="15" t="s">
        <v>47</v>
      </c>
      <c r="F38" s="16" t="str">
        <f>Egyéni!B8</f>
        <v>Ifj. Brancsek János</v>
      </c>
      <c r="G38" s="17">
        <v>69</v>
      </c>
      <c r="H38" s="18">
        <v>49</v>
      </c>
      <c r="I38" s="19">
        <f t="shared" si="14"/>
        <v>118</v>
      </c>
      <c r="J38" s="18"/>
      <c r="K38" s="20">
        <f>IF(I38&gt;I39,1,0)+IF(J38&gt;J39,1,0)</f>
        <v>1</v>
      </c>
      <c r="L38" s="17">
        <v>68</v>
      </c>
      <c r="M38" s="18">
        <v>43</v>
      </c>
      <c r="N38" s="19">
        <f t="shared" si="1"/>
        <v>111</v>
      </c>
      <c r="O38" s="18"/>
      <c r="P38" s="20">
        <f>IF(N38&gt;N39,1,0)+IF(O38&gt;O39,1,0)</f>
        <v>1</v>
      </c>
      <c r="Q38" s="17">
        <f t="shared" si="15"/>
        <v>137</v>
      </c>
      <c r="R38" s="18">
        <f t="shared" si="15"/>
        <v>92</v>
      </c>
      <c r="S38" s="21">
        <f t="shared" si="10"/>
        <v>229</v>
      </c>
      <c r="T38" s="22">
        <f t="shared" si="4"/>
        <v>2</v>
      </c>
      <c r="U38" s="17"/>
      <c r="V38" s="96">
        <f>T38+IF(U38&gt;U39,1,0)</f>
        <v>2</v>
      </c>
    </row>
    <row r="39" spans="1:22" ht="16.5" thickBot="1">
      <c r="A39" s="198"/>
      <c r="B39" s="218"/>
      <c r="C39" s="220"/>
      <c r="D39" s="34">
        <v>32</v>
      </c>
      <c r="E39" s="24" t="s">
        <v>52</v>
      </c>
      <c r="F39" s="25" t="str">
        <f>Egyéni!B39</f>
        <v>Bólya Tamás</v>
      </c>
      <c r="G39" s="26">
        <v>70</v>
      </c>
      <c r="H39" s="27">
        <v>24</v>
      </c>
      <c r="I39" s="28">
        <f t="shared" si="14"/>
        <v>94</v>
      </c>
      <c r="J39" s="27"/>
      <c r="K39" s="29">
        <f>IF(I39&gt;I38,1,0)+IF(J39&gt;J38,1,0)</f>
        <v>0</v>
      </c>
      <c r="L39" s="26">
        <v>53</v>
      </c>
      <c r="M39" s="27">
        <v>43</v>
      </c>
      <c r="N39" s="28">
        <f t="shared" si="1"/>
        <v>96</v>
      </c>
      <c r="O39" s="27"/>
      <c r="P39" s="29">
        <f>IF(N39&gt;N38,1,0)+IF(O39&gt;O38,1,0)</f>
        <v>0</v>
      </c>
      <c r="Q39" s="26">
        <f t="shared" si="15"/>
        <v>123</v>
      </c>
      <c r="R39" s="27">
        <f t="shared" si="15"/>
        <v>67</v>
      </c>
      <c r="S39" s="30">
        <f t="shared" si="10"/>
        <v>190</v>
      </c>
      <c r="T39" s="31">
        <f t="shared" si="4"/>
        <v>0</v>
      </c>
      <c r="U39" s="26"/>
      <c r="V39" s="97">
        <f>T39+IF(U39&gt;U38,1,0)</f>
        <v>0</v>
      </c>
    </row>
    <row r="40" spans="1:22" ht="15.75" customHeight="1">
      <c r="A40" s="107"/>
    </row>
    <row r="41" spans="1:22" ht="15.75" customHeight="1" thickBot="1">
      <c r="A41" s="107"/>
    </row>
    <row r="42" spans="1:22" ht="15.75" customHeight="1">
      <c r="A42" s="214">
        <f ca="1">TODAY()</f>
        <v>42345</v>
      </c>
      <c r="B42" s="199">
        <v>0.4861111111111111</v>
      </c>
      <c r="C42" s="201">
        <v>17</v>
      </c>
      <c r="D42" s="68">
        <v>2</v>
      </c>
      <c r="E42" s="110" t="s">
        <v>62</v>
      </c>
      <c r="F42" s="16" t="str">
        <f>IF(V10=V11,0,IF(V10&gt;V11,F10,F11))</f>
        <v>Czeilinger Gábor</v>
      </c>
      <c r="G42" s="17">
        <v>59</v>
      </c>
      <c r="H42" s="18">
        <v>53</v>
      </c>
      <c r="I42" s="19">
        <f t="shared" ref="I42:I57" si="16">G42+H42</f>
        <v>112</v>
      </c>
      <c r="J42" s="18"/>
      <c r="K42" s="20">
        <f>IF(I42&gt;I43,1,0)+IF(J42&gt;J43,1,0)</f>
        <v>1</v>
      </c>
      <c r="L42" s="17">
        <v>74</v>
      </c>
      <c r="M42" s="18">
        <v>45</v>
      </c>
      <c r="N42" s="19">
        <f t="shared" ref="N42:N57" si="17">L42+M42</f>
        <v>119</v>
      </c>
      <c r="O42" s="18"/>
      <c r="P42" s="20">
        <f>IF(N42&gt;N43,1,0)+IF(O42&gt;O43,1,0)</f>
        <v>1</v>
      </c>
      <c r="Q42" s="17">
        <f t="shared" ref="Q42:R57" si="18">G42+L42</f>
        <v>133</v>
      </c>
      <c r="R42" s="18">
        <f t="shared" si="18"/>
        <v>98</v>
      </c>
      <c r="S42" s="21">
        <f t="shared" ref="S42:S57" si="19">Q42+R42</f>
        <v>231</v>
      </c>
      <c r="T42" s="22">
        <f t="shared" ref="T42:T57" si="20">K42+P42</f>
        <v>2</v>
      </c>
      <c r="U42" s="23"/>
      <c r="V42" s="94">
        <f>T42+IF(U42&gt;U43,1,0)</f>
        <v>2</v>
      </c>
    </row>
    <row r="43" spans="1:22" ht="16.5" thickBot="1">
      <c r="A43" s="215"/>
      <c r="B43" s="200"/>
      <c r="C43" s="202"/>
      <c r="D43" s="69">
        <v>4</v>
      </c>
      <c r="E43" s="111" t="s">
        <v>63</v>
      </c>
      <c r="F43" s="25" t="str">
        <f>IF(V14=V15,0,IF(V14&gt;V15,F14,F15))</f>
        <v>Cseh Bence</v>
      </c>
      <c r="G43" s="26">
        <v>65</v>
      </c>
      <c r="H43" s="27">
        <v>27</v>
      </c>
      <c r="I43" s="28">
        <f t="shared" si="16"/>
        <v>92</v>
      </c>
      <c r="J43" s="27"/>
      <c r="K43" s="29">
        <f>IF(I43&gt;I42,1,0)+IF(J43&gt;J42,1,0)</f>
        <v>0</v>
      </c>
      <c r="L43" s="26">
        <v>67</v>
      </c>
      <c r="M43" s="27">
        <v>42</v>
      </c>
      <c r="N43" s="28">
        <f t="shared" si="17"/>
        <v>109</v>
      </c>
      <c r="O43" s="27"/>
      <c r="P43" s="29">
        <f>IF(N43&gt;N42,1,0)+IF(O43&gt;O42,1,0)</f>
        <v>0</v>
      </c>
      <c r="Q43" s="26">
        <f t="shared" si="18"/>
        <v>132</v>
      </c>
      <c r="R43" s="27">
        <f t="shared" si="18"/>
        <v>69</v>
      </c>
      <c r="S43" s="30">
        <f t="shared" si="19"/>
        <v>201</v>
      </c>
      <c r="T43" s="31">
        <f t="shared" si="20"/>
        <v>0</v>
      </c>
      <c r="U43" s="32"/>
      <c r="V43" s="95">
        <f>T43+IF(U43&gt;U42,1,0)</f>
        <v>0</v>
      </c>
    </row>
    <row r="44" spans="1:22" ht="15.75">
      <c r="A44" s="215"/>
      <c r="B44" s="199">
        <v>0.4861111111111111</v>
      </c>
      <c r="C44" s="201">
        <v>18</v>
      </c>
      <c r="D44" s="68">
        <v>1</v>
      </c>
      <c r="E44" s="15" t="s">
        <v>47</v>
      </c>
      <c r="F44" s="16" t="str">
        <f>IF(V8=V9,0,IF(V8&gt;V9,F8,F9))</f>
        <v>Erdész Ákos</v>
      </c>
      <c r="G44" s="17">
        <v>66</v>
      </c>
      <c r="H44" s="18">
        <v>27</v>
      </c>
      <c r="I44" s="19">
        <f t="shared" si="16"/>
        <v>93</v>
      </c>
      <c r="J44" s="18">
        <v>4</v>
      </c>
      <c r="K44" s="20">
        <f>IF(I44&gt;I45,1,0)+IF(J44&gt;J45,1,0)</f>
        <v>0</v>
      </c>
      <c r="L44" s="17">
        <v>67</v>
      </c>
      <c r="M44" s="18">
        <v>45</v>
      </c>
      <c r="N44" s="19">
        <f t="shared" si="17"/>
        <v>112</v>
      </c>
      <c r="O44" s="18"/>
      <c r="P44" s="20">
        <f>IF(N44&gt;N45,1,0)+IF(O44&gt;O45,1,0)</f>
        <v>1</v>
      </c>
      <c r="Q44" s="17">
        <f t="shared" si="18"/>
        <v>133</v>
      </c>
      <c r="R44" s="18">
        <f t="shared" si="18"/>
        <v>72</v>
      </c>
      <c r="S44" s="21">
        <f t="shared" si="19"/>
        <v>205</v>
      </c>
      <c r="T44" s="22">
        <f t="shared" si="20"/>
        <v>1</v>
      </c>
      <c r="U44" s="23">
        <v>19</v>
      </c>
      <c r="V44" s="94">
        <f>T44+IF(U44&gt;U45,1,0)</f>
        <v>2</v>
      </c>
    </row>
    <row r="45" spans="1:22" ht="16.5" thickBot="1">
      <c r="A45" s="215"/>
      <c r="B45" s="200"/>
      <c r="C45" s="202"/>
      <c r="D45" s="69">
        <v>3</v>
      </c>
      <c r="E45" s="24" t="s">
        <v>52</v>
      </c>
      <c r="F45" s="25" t="str">
        <f>IF(V12=V13,0,IF(V12&gt;V13,F12,F13))</f>
        <v>Németh Attila</v>
      </c>
      <c r="G45" s="26">
        <v>59</v>
      </c>
      <c r="H45" s="27">
        <v>34</v>
      </c>
      <c r="I45" s="28">
        <f t="shared" si="16"/>
        <v>93</v>
      </c>
      <c r="J45" s="27">
        <v>5</v>
      </c>
      <c r="K45" s="29">
        <f>IF(I45&gt;I44,1,0)+IF(J45&gt;J44,1,0)</f>
        <v>1</v>
      </c>
      <c r="L45" s="26">
        <v>62</v>
      </c>
      <c r="M45" s="27">
        <v>44</v>
      </c>
      <c r="N45" s="28">
        <f t="shared" si="17"/>
        <v>106</v>
      </c>
      <c r="O45" s="27"/>
      <c r="P45" s="29">
        <f>IF(N45&gt;N44,1,0)+IF(O45&gt;O44,1,0)</f>
        <v>0</v>
      </c>
      <c r="Q45" s="26">
        <f t="shared" si="18"/>
        <v>121</v>
      </c>
      <c r="R45" s="27">
        <f t="shared" si="18"/>
        <v>78</v>
      </c>
      <c r="S45" s="30">
        <f t="shared" si="19"/>
        <v>199</v>
      </c>
      <c r="T45" s="31">
        <f t="shared" si="20"/>
        <v>1</v>
      </c>
      <c r="U45" s="32">
        <v>16</v>
      </c>
      <c r="V45" s="95">
        <f>T45+IF(U45&gt;U44,1,0)</f>
        <v>1</v>
      </c>
    </row>
    <row r="46" spans="1:22" ht="15.75">
      <c r="A46" s="215"/>
      <c r="B46" s="199">
        <v>0.5</v>
      </c>
      <c r="C46" s="201">
        <v>19</v>
      </c>
      <c r="D46" s="68">
        <v>6</v>
      </c>
      <c r="E46" s="110" t="s">
        <v>62</v>
      </c>
      <c r="F46" s="16" t="str">
        <f>IF(V18=V19,0,IF(V18&gt;V19,F18,F19))</f>
        <v>Lendvai András</v>
      </c>
      <c r="G46" s="17">
        <v>66</v>
      </c>
      <c r="H46" s="18">
        <v>33</v>
      </c>
      <c r="I46" s="19">
        <f t="shared" si="16"/>
        <v>99</v>
      </c>
      <c r="J46" s="18"/>
      <c r="K46" s="20">
        <f>IF(I46&gt;I47,1,0)+IF(J46&gt;J47,1,0)</f>
        <v>1</v>
      </c>
      <c r="L46" s="17">
        <v>69</v>
      </c>
      <c r="M46" s="18">
        <v>42</v>
      </c>
      <c r="N46" s="19">
        <f t="shared" si="17"/>
        <v>111</v>
      </c>
      <c r="O46" s="18"/>
      <c r="P46" s="20">
        <f>IF(N46&gt;N47,1,0)+IF(O46&gt;O47,1,0)</f>
        <v>0</v>
      </c>
      <c r="Q46" s="17">
        <f t="shared" si="18"/>
        <v>135</v>
      </c>
      <c r="R46" s="18">
        <f t="shared" si="18"/>
        <v>75</v>
      </c>
      <c r="S46" s="21">
        <f t="shared" si="19"/>
        <v>210</v>
      </c>
      <c r="T46" s="22">
        <f t="shared" si="20"/>
        <v>1</v>
      </c>
      <c r="U46" s="23">
        <v>14</v>
      </c>
      <c r="V46" s="94">
        <f>T46+IF(U46&gt;U47,1,0)</f>
        <v>1</v>
      </c>
    </row>
    <row r="47" spans="1:22" ht="16.5" thickBot="1">
      <c r="A47" s="215"/>
      <c r="B47" s="200"/>
      <c r="C47" s="202"/>
      <c r="D47" s="69">
        <v>8</v>
      </c>
      <c r="E47" s="111" t="s">
        <v>63</v>
      </c>
      <c r="F47" s="25" t="str">
        <f>IF(V22=V23,0,IF(V22&gt;V23,F22,F23))</f>
        <v>Tóth Tamás</v>
      </c>
      <c r="G47" s="26">
        <v>63</v>
      </c>
      <c r="H47" s="27">
        <v>30</v>
      </c>
      <c r="I47" s="28">
        <f t="shared" si="16"/>
        <v>93</v>
      </c>
      <c r="J47" s="27"/>
      <c r="K47" s="29">
        <f>IF(I47&gt;I46,1,0)+IF(J47&gt;J46,1,0)</f>
        <v>0</v>
      </c>
      <c r="L47" s="26">
        <v>73</v>
      </c>
      <c r="M47" s="27">
        <v>44</v>
      </c>
      <c r="N47" s="28">
        <f t="shared" si="17"/>
        <v>117</v>
      </c>
      <c r="O47" s="27"/>
      <c r="P47" s="29">
        <f>IF(N47&gt;N46,1,0)+IF(O47&gt;O46,1,0)</f>
        <v>1</v>
      </c>
      <c r="Q47" s="26">
        <f t="shared" si="18"/>
        <v>136</v>
      </c>
      <c r="R47" s="27">
        <f t="shared" si="18"/>
        <v>74</v>
      </c>
      <c r="S47" s="30">
        <f t="shared" si="19"/>
        <v>210</v>
      </c>
      <c r="T47" s="31">
        <f t="shared" si="20"/>
        <v>1</v>
      </c>
      <c r="U47" s="32">
        <v>20</v>
      </c>
      <c r="V47" s="95">
        <f>T47+IF(U47&gt;U46,1,0)</f>
        <v>2</v>
      </c>
    </row>
    <row r="48" spans="1:22" ht="15.75">
      <c r="A48" s="215"/>
      <c r="B48" s="199">
        <v>0.5</v>
      </c>
      <c r="C48" s="201">
        <v>20</v>
      </c>
      <c r="D48" s="68">
        <v>5</v>
      </c>
      <c r="E48" s="15" t="s">
        <v>47</v>
      </c>
      <c r="F48" s="16" t="str">
        <f>IF(V16=V17,0,IF(V16&gt;V17,F16,F17))</f>
        <v>Házi Márk</v>
      </c>
      <c r="G48" s="17">
        <v>66</v>
      </c>
      <c r="H48" s="18">
        <v>26</v>
      </c>
      <c r="I48" s="19">
        <f t="shared" si="16"/>
        <v>92</v>
      </c>
      <c r="J48" s="18"/>
      <c r="K48" s="20">
        <f>IF(I48&gt;I49,1,0)+IF(J48&gt;J49,1,0)</f>
        <v>0</v>
      </c>
      <c r="L48" s="17">
        <v>61</v>
      </c>
      <c r="M48" s="18">
        <v>33</v>
      </c>
      <c r="N48" s="19">
        <f t="shared" si="17"/>
        <v>94</v>
      </c>
      <c r="O48" s="18"/>
      <c r="P48" s="20">
        <f>IF(N48&gt;N49,1,0)+IF(O48&gt;O49,1,0)</f>
        <v>0</v>
      </c>
      <c r="Q48" s="17">
        <f t="shared" si="18"/>
        <v>127</v>
      </c>
      <c r="R48" s="18">
        <f t="shared" si="18"/>
        <v>59</v>
      </c>
      <c r="S48" s="21">
        <f t="shared" si="19"/>
        <v>186</v>
      </c>
      <c r="T48" s="22">
        <f t="shared" si="20"/>
        <v>0</v>
      </c>
      <c r="U48" s="23"/>
      <c r="V48" s="94">
        <f>T48+IF(U48&gt;U49,1,0)</f>
        <v>0</v>
      </c>
    </row>
    <row r="49" spans="1:22" ht="16.5" thickBot="1">
      <c r="A49" s="215"/>
      <c r="B49" s="200"/>
      <c r="C49" s="202"/>
      <c r="D49" s="69">
        <v>7</v>
      </c>
      <c r="E49" s="24" t="s">
        <v>52</v>
      </c>
      <c r="F49" s="25" t="str">
        <f>IF(V20=V21,0,IF(V20&gt;V21,F20,F21))</f>
        <v>Kocza Norbert</v>
      </c>
      <c r="G49" s="26">
        <v>60</v>
      </c>
      <c r="H49" s="27">
        <v>34</v>
      </c>
      <c r="I49" s="28">
        <f t="shared" si="16"/>
        <v>94</v>
      </c>
      <c r="J49" s="27"/>
      <c r="K49" s="29">
        <f>IF(I49&gt;I48,1,0)+IF(J49&gt;J48,1,0)</f>
        <v>1</v>
      </c>
      <c r="L49" s="26">
        <v>61</v>
      </c>
      <c r="M49" s="27">
        <v>35</v>
      </c>
      <c r="N49" s="28">
        <f t="shared" si="17"/>
        <v>96</v>
      </c>
      <c r="O49" s="27"/>
      <c r="P49" s="29">
        <f>IF(N49&gt;N48,1,0)+IF(O49&gt;O48,1,0)</f>
        <v>1</v>
      </c>
      <c r="Q49" s="26">
        <f t="shared" si="18"/>
        <v>121</v>
      </c>
      <c r="R49" s="27">
        <f t="shared" si="18"/>
        <v>69</v>
      </c>
      <c r="S49" s="30">
        <f t="shared" si="19"/>
        <v>190</v>
      </c>
      <c r="T49" s="31">
        <f t="shared" si="20"/>
        <v>2</v>
      </c>
      <c r="U49" s="32"/>
      <c r="V49" s="95">
        <f>T49+IF(U49&gt;U48,1,0)</f>
        <v>2</v>
      </c>
    </row>
    <row r="50" spans="1:22" ht="15.75">
      <c r="A50" s="215"/>
      <c r="B50" s="199">
        <v>0.51388888888888895</v>
      </c>
      <c r="C50" s="201">
        <v>21</v>
      </c>
      <c r="D50" s="68">
        <v>10</v>
      </c>
      <c r="E50" s="110" t="s">
        <v>62</v>
      </c>
      <c r="F50" s="16" t="str">
        <f>IF(V26=V27,0,IF(V26&gt;V27,F26,F27))</f>
        <v>Nagy Gergő</v>
      </c>
      <c r="G50" s="17">
        <v>48</v>
      </c>
      <c r="H50" s="18">
        <v>36</v>
      </c>
      <c r="I50" s="19">
        <f t="shared" si="16"/>
        <v>84</v>
      </c>
      <c r="J50" s="18"/>
      <c r="K50" s="20">
        <f>IF(I50&gt;I51,1,0)+IF(J50&gt;J51,1,0)</f>
        <v>0</v>
      </c>
      <c r="L50" s="17">
        <v>63</v>
      </c>
      <c r="M50" s="18">
        <v>15</v>
      </c>
      <c r="N50" s="19">
        <f t="shared" si="17"/>
        <v>78</v>
      </c>
      <c r="O50" s="18"/>
      <c r="P50" s="20">
        <f>IF(N50&gt;N51,1,0)+IF(O50&gt;O51,1,0)</f>
        <v>0</v>
      </c>
      <c r="Q50" s="17">
        <f t="shared" si="18"/>
        <v>111</v>
      </c>
      <c r="R50" s="18">
        <f t="shared" si="18"/>
        <v>51</v>
      </c>
      <c r="S50" s="21">
        <f t="shared" si="19"/>
        <v>162</v>
      </c>
      <c r="T50" s="22">
        <f t="shared" si="20"/>
        <v>0</v>
      </c>
      <c r="U50" s="23"/>
      <c r="V50" s="94">
        <f>T50+IF(U50&gt;U51,1,0)</f>
        <v>0</v>
      </c>
    </row>
    <row r="51" spans="1:22" ht="16.5" thickBot="1">
      <c r="A51" s="215"/>
      <c r="B51" s="200"/>
      <c r="C51" s="202"/>
      <c r="D51" s="69">
        <v>12</v>
      </c>
      <c r="E51" s="111" t="s">
        <v>63</v>
      </c>
      <c r="F51" s="25" t="str">
        <f>IF(V30=V31,0,IF(V30&gt;V31,F30,F31))</f>
        <v>Farkas Ádám</v>
      </c>
      <c r="G51" s="26">
        <v>71</v>
      </c>
      <c r="H51" s="27">
        <v>35</v>
      </c>
      <c r="I51" s="28">
        <f t="shared" si="16"/>
        <v>106</v>
      </c>
      <c r="J51" s="27"/>
      <c r="K51" s="29">
        <f>IF(I51&gt;I50,1,0)+IF(J51&gt;J50,1,0)</f>
        <v>1</v>
      </c>
      <c r="L51" s="26">
        <v>67</v>
      </c>
      <c r="M51" s="27">
        <v>34</v>
      </c>
      <c r="N51" s="28">
        <f t="shared" si="17"/>
        <v>101</v>
      </c>
      <c r="O51" s="27"/>
      <c r="P51" s="29">
        <f>IF(N51&gt;N50,1,0)+IF(O51&gt;O50,1,0)</f>
        <v>1</v>
      </c>
      <c r="Q51" s="26">
        <f t="shared" si="18"/>
        <v>138</v>
      </c>
      <c r="R51" s="27">
        <f t="shared" si="18"/>
        <v>69</v>
      </c>
      <c r="S51" s="30">
        <f t="shared" si="19"/>
        <v>207</v>
      </c>
      <c r="T51" s="31">
        <f t="shared" si="20"/>
        <v>2</v>
      </c>
      <c r="U51" s="32"/>
      <c r="V51" s="95">
        <f>T51+IF(U51&gt;U50,1,0)</f>
        <v>2</v>
      </c>
    </row>
    <row r="52" spans="1:22" ht="15.75">
      <c r="A52" s="215"/>
      <c r="B52" s="199">
        <v>0.51388888888888895</v>
      </c>
      <c r="C52" s="201">
        <v>22</v>
      </c>
      <c r="D52" s="68">
        <v>9</v>
      </c>
      <c r="E52" s="15" t="s">
        <v>47</v>
      </c>
      <c r="F52" s="16" t="str">
        <f>IF(V24=V25,0,IF(V24&gt;V25,F24,F25))</f>
        <v>Poroszlai Gergő</v>
      </c>
      <c r="G52" s="17">
        <v>63</v>
      </c>
      <c r="H52" s="18">
        <v>35</v>
      </c>
      <c r="I52" s="19">
        <f t="shared" si="16"/>
        <v>98</v>
      </c>
      <c r="J52" s="18"/>
      <c r="K52" s="20">
        <f>IF(I52&gt;I53,1,0)+IF(J52&gt;J53,1,0)</f>
        <v>1</v>
      </c>
      <c r="L52" s="17">
        <v>64</v>
      </c>
      <c r="M52" s="18">
        <v>54</v>
      </c>
      <c r="N52" s="19">
        <f t="shared" si="17"/>
        <v>118</v>
      </c>
      <c r="O52" s="18"/>
      <c r="P52" s="20">
        <f>IF(N52&gt;N53,1,0)+IF(O52&gt;O53,1,0)</f>
        <v>1</v>
      </c>
      <c r="Q52" s="17">
        <f t="shared" si="18"/>
        <v>127</v>
      </c>
      <c r="R52" s="18">
        <f t="shared" si="18"/>
        <v>89</v>
      </c>
      <c r="S52" s="21">
        <f t="shared" si="19"/>
        <v>216</v>
      </c>
      <c r="T52" s="22">
        <f t="shared" si="20"/>
        <v>2</v>
      </c>
      <c r="U52" s="23"/>
      <c r="V52" s="94">
        <f>T52+IF(U52&gt;U53,1,0)</f>
        <v>2</v>
      </c>
    </row>
    <row r="53" spans="1:22" ht="16.5" thickBot="1">
      <c r="A53" s="215"/>
      <c r="B53" s="200"/>
      <c r="C53" s="202"/>
      <c r="D53" s="69">
        <v>11</v>
      </c>
      <c r="E53" s="24" t="s">
        <v>52</v>
      </c>
      <c r="F53" s="25" t="str">
        <f>IF(V28=V29,0,IF(V28&gt;V29,F28,F29))</f>
        <v>Tóth Áron</v>
      </c>
      <c r="G53" s="26">
        <v>59</v>
      </c>
      <c r="H53" s="27">
        <v>17</v>
      </c>
      <c r="I53" s="28">
        <f t="shared" si="16"/>
        <v>76</v>
      </c>
      <c r="J53" s="27"/>
      <c r="K53" s="29">
        <f>IF(I53&gt;I52,1,0)+IF(J53&gt;J52,1,0)</f>
        <v>0</v>
      </c>
      <c r="L53" s="26">
        <v>68</v>
      </c>
      <c r="M53" s="27">
        <v>24</v>
      </c>
      <c r="N53" s="28">
        <f t="shared" si="17"/>
        <v>92</v>
      </c>
      <c r="O53" s="27"/>
      <c r="P53" s="29">
        <f>IF(N53&gt;N52,1,0)+IF(O53&gt;O52,1,0)</f>
        <v>0</v>
      </c>
      <c r="Q53" s="26">
        <f t="shared" si="18"/>
        <v>127</v>
      </c>
      <c r="R53" s="27">
        <f t="shared" si="18"/>
        <v>41</v>
      </c>
      <c r="S53" s="30">
        <f t="shared" si="19"/>
        <v>168</v>
      </c>
      <c r="T53" s="31">
        <f t="shared" si="20"/>
        <v>0</v>
      </c>
      <c r="U53" s="32"/>
      <c r="V53" s="95">
        <f>T53+IF(U53&gt;U52,1,0)</f>
        <v>0</v>
      </c>
    </row>
    <row r="54" spans="1:22" ht="15.75">
      <c r="A54" s="215"/>
      <c r="B54" s="194">
        <v>0.52777777777777779</v>
      </c>
      <c r="C54" s="201">
        <v>23</v>
      </c>
      <c r="D54" s="68">
        <v>14</v>
      </c>
      <c r="E54" s="110" t="s">
        <v>62</v>
      </c>
      <c r="F54" s="16" t="str">
        <f>IF(V34=V35,0,IF(V34&gt;V35,F34,F35))</f>
        <v>Hauptman Bence</v>
      </c>
      <c r="G54" s="17">
        <v>65</v>
      </c>
      <c r="H54" s="18">
        <v>39</v>
      </c>
      <c r="I54" s="19">
        <f t="shared" si="16"/>
        <v>104</v>
      </c>
      <c r="J54" s="18"/>
      <c r="K54" s="20">
        <f>IF(I54&gt;I55,1,0)+IF(J54&gt;J55,1,0)</f>
        <v>1</v>
      </c>
      <c r="L54" s="17">
        <v>55</v>
      </c>
      <c r="M54" s="18">
        <v>35</v>
      </c>
      <c r="N54" s="19">
        <f t="shared" si="17"/>
        <v>90</v>
      </c>
      <c r="O54" s="18"/>
      <c r="P54" s="20">
        <f>IF(N54&gt;N55,1,0)+IF(O54&gt;O55,1,0)</f>
        <v>0</v>
      </c>
      <c r="Q54" s="17">
        <f t="shared" si="18"/>
        <v>120</v>
      </c>
      <c r="R54" s="18">
        <f t="shared" si="18"/>
        <v>74</v>
      </c>
      <c r="S54" s="21">
        <f t="shared" si="19"/>
        <v>194</v>
      </c>
      <c r="T54" s="22">
        <f t="shared" si="20"/>
        <v>1</v>
      </c>
      <c r="U54" s="23">
        <v>14</v>
      </c>
      <c r="V54" s="94">
        <f>T54+IF(U54&gt;U55,1,0)</f>
        <v>1</v>
      </c>
    </row>
    <row r="55" spans="1:22" ht="16.5" thickBot="1">
      <c r="A55" s="215"/>
      <c r="B55" s="195"/>
      <c r="C55" s="202"/>
      <c r="D55" s="69">
        <v>16</v>
      </c>
      <c r="E55" s="111" t="s">
        <v>63</v>
      </c>
      <c r="F55" s="25" t="str">
        <f>IF(V38=V39,0,IF(V38&gt;V39,F38,F39))</f>
        <v>Ifj. Brancsek János</v>
      </c>
      <c r="G55" s="26">
        <v>58</v>
      </c>
      <c r="H55" s="27">
        <v>27</v>
      </c>
      <c r="I55" s="28">
        <f t="shared" si="16"/>
        <v>85</v>
      </c>
      <c r="J55" s="27"/>
      <c r="K55" s="29">
        <f>IF(I55&gt;I54,1,0)+IF(J55&gt;J54,1,0)</f>
        <v>0</v>
      </c>
      <c r="L55" s="26">
        <v>62</v>
      </c>
      <c r="M55" s="27">
        <v>35</v>
      </c>
      <c r="N55" s="28">
        <f t="shared" si="17"/>
        <v>97</v>
      </c>
      <c r="O55" s="27"/>
      <c r="P55" s="29">
        <f>IF(N55&gt;N54,1,0)+IF(O55&gt;O54,1,0)</f>
        <v>1</v>
      </c>
      <c r="Q55" s="26">
        <f t="shared" si="18"/>
        <v>120</v>
      </c>
      <c r="R55" s="27">
        <f t="shared" si="18"/>
        <v>62</v>
      </c>
      <c r="S55" s="30">
        <f t="shared" si="19"/>
        <v>182</v>
      </c>
      <c r="T55" s="31">
        <f t="shared" si="20"/>
        <v>1</v>
      </c>
      <c r="U55" s="32">
        <v>21</v>
      </c>
      <c r="V55" s="95">
        <f>T55+IF(U55&gt;U54,1,0)</f>
        <v>2</v>
      </c>
    </row>
    <row r="56" spans="1:22" ht="15.75">
      <c r="A56" s="215"/>
      <c r="B56" s="194">
        <v>0.52777777777777779</v>
      </c>
      <c r="C56" s="201">
        <v>24</v>
      </c>
      <c r="D56" s="68">
        <v>13</v>
      </c>
      <c r="E56" s="15" t="s">
        <v>47</v>
      </c>
      <c r="F56" s="16" t="str">
        <f>IF(V32=V33,0,IF(V32&gt;V33,F32,F33))</f>
        <v>Sárosi Krisztián</v>
      </c>
      <c r="G56" s="17">
        <v>58</v>
      </c>
      <c r="H56" s="18">
        <v>36</v>
      </c>
      <c r="I56" s="19">
        <f t="shared" si="16"/>
        <v>94</v>
      </c>
      <c r="J56" s="18"/>
      <c r="K56" s="20">
        <f>IF(I56&gt;I57,1,0)+IF(J56&gt;J57,1,0)</f>
        <v>1</v>
      </c>
      <c r="L56" s="17">
        <v>61</v>
      </c>
      <c r="M56" s="18">
        <v>44</v>
      </c>
      <c r="N56" s="19">
        <f t="shared" si="17"/>
        <v>105</v>
      </c>
      <c r="O56" s="18"/>
      <c r="P56" s="20">
        <f>IF(N56&gt;N57,1,0)+IF(O56&gt;O57,1,0)</f>
        <v>1</v>
      </c>
      <c r="Q56" s="17">
        <f t="shared" si="18"/>
        <v>119</v>
      </c>
      <c r="R56" s="18">
        <f t="shared" si="18"/>
        <v>80</v>
      </c>
      <c r="S56" s="21">
        <f t="shared" si="19"/>
        <v>199</v>
      </c>
      <c r="T56" s="22">
        <f t="shared" si="20"/>
        <v>2</v>
      </c>
      <c r="U56" s="23"/>
      <c r="V56" s="94">
        <f>T56+IF(U56&gt;U57,1,0)</f>
        <v>2</v>
      </c>
    </row>
    <row r="57" spans="1:22" ht="16.5" thickBot="1">
      <c r="A57" s="216"/>
      <c r="B57" s="195"/>
      <c r="C57" s="202"/>
      <c r="D57" s="69">
        <v>15</v>
      </c>
      <c r="E57" s="24" t="s">
        <v>52</v>
      </c>
      <c r="F57" s="25" t="str">
        <f>IF(V36=V37,0,IF(V36&gt;V37,F36,F37))</f>
        <v>Molnár Pál</v>
      </c>
      <c r="G57" s="26">
        <v>60</v>
      </c>
      <c r="H57" s="27">
        <v>32</v>
      </c>
      <c r="I57" s="28">
        <f t="shared" si="16"/>
        <v>92</v>
      </c>
      <c r="J57" s="27"/>
      <c r="K57" s="29">
        <f>IF(I57&gt;I56,1,0)+IF(J57&gt;J56,1,0)</f>
        <v>0</v>
      </c>
      <c r="L57" s="26">
        <v>59</v>
      </c>
      <c r="M57" s="27">
        <v>43</v>
      </c>
      <c r="N57" s="28">
        <f t="shared" si="17"/>
        <v>102</v>
      </c>
      <c r="O57" s="27"/>
      <c r="P57" s="29">
        <f>IF(N57&gt;N56,1,0)+IF(O57&gt;O56,1,0)</f>
        <v>0</v>
      </c>
      <c r="Q57" s="26">
        <f t="shared" si="18"/>
        <v>119</v>
      </c>
      <c r="R57" s="27">
        <f t="shared" si="18"/>
        <v>75</v>
      </c>
      <c r="S57" s="30">
        <f t="shared" si="19"/>
        <v>194</v>
      </c>
      <c r="T57" s="31">
        <f t="shared" si="20"/>
        <v>0</v>
      </c>
      <c r="U57" s="32"/>
      <c r="V57" s="95">
        <f>T57+IF(U57&gt;U56,1,0)</f>
        <v>0</v>
      </c>
    </row>
    <row r="58" spans="1:22" ht="14.25">
      <c r="A58" s="58"/>
      <c r="C58" s="38"/>
    </row>
    <row r="59" spans="1:22" ht="16.5" thickBot="1">
      <c r="A59" s="58"/>
      <c r="C59" s="38"/>
      <c r="D59" s="38"/>
      <c r="E59" s="38"/>
      <c r="F59" s="9"/>
      <c r="V59" s="39"/>
    </row>
    <row r="60" spans="1:22" ht="15.75" customHeight="1">
      <c r="A60" s="191">
        <f ca="1">TODAY()</f>
        <v>42345</v>
      </c>
      <c r="B60" s="194">
        <v>0.54166666666666663</v>
      </c>
      <c r="C60" s="189">
        <v>25</v>
      </c>
      <c r="D60" s="70">
        <v>18</v>
      </c>
      <c r="E60" s="110" t="s">
        <v>62</v>
      </c>
      <c r="F60" s="17" t="str">
        <f>IF(V44=V45,0,IF(V44&gt;V45,F44,F45))</f>
        <v>Erdész Ákos</v>
      </c>
      <c r="G60" s="17">
        <v>55</v>
      </c>
      <c r="H60" s="18">
        <v>41</v>
      </c>
      <c r="I60" s="19">
        <f t="shared" ref="I60:I67" si="21">G60+H60</f>
        <v>96</v>
      </c>
      <c r="J60" s="18"/>
      <c r="K60" s="20">
        <f>IF(I60&gt;I61,1,0)+IF(J60&gt;J61,1,0)</f>
        <v>1</v>
      </c>
      <c r="L60" s="17">
        <v>58</v>
      </c>
      <c r="M60" s="18">
        <v>26</v>
      </c>
      <c r="N60" s="19">
        <f t="shared" ref="N60:N67" si="22">L60+M60</f>
        <v>84</v>
      </c>
      <c r="O60" s="18"/>
      <c r="P60" s="20">
        <f>IF(N60&gt;N61,1,0)+IF(O60&gt;O61,1,0)</f>
        <v>0</v>
      </c>
      <c r="Q60" s="17">
        <f t="shared" ref="Q60:R67" si="23">G60+L60</f>
        <v>113</v>
      </c>
      <c r="R60" s="18">
        <f t="shared" si="23"/>
        <v>67</v>
      </c>
      <c r="S60" s="21">
        <f t="shared" ref="S60:S67" si="24">Q60+R60</f>
        <v>180</v>
      </c>
      <c r="T60" s="22">
        <f t="shared" ref="T60:T67" si="25">K60+P60</f>
        <v>1</v>
      </c>
      <c r="U60" s="23">
        <v>15</v>
      </c>
      <c r="V60" s="94">
        <f>T60+IF(U60&gt;U61,1,0)</f>
        <v>2</v>
      </c>
    </row>
    <row r="61" spans="1:22" ht="16.5" thickBot="1">
      <c r="A61" s="192"/>
      <c r="B61" s="195"/>
      <c r="C61" s="190"/>
      <c r="D61" s="71">
        <v>20</v>
      </c>
      <c r="E61" s="111" t="s">
        <v>63</v>
      </c>
      <c r="F61" s="26" t="str">
        <f>IF(V48=V49,0,IF(V48&gt;V49,F48,F49))</f>
        <v>Kocza Norbert</v>
      </c>
      <c r="G61" s="26">
        <v>62</v>
      </c>
      <c r="H61" s="27">
        <v>26</v>
      </c>
      <c r="I61" s="28">
        <f t="shared" si="21"/>
        <v>88</v>
      </c>
      <c r="J61" s="27"/>
      <c r="K61" s="29">
        <f>IF(I61&gt;I60,1,0)+IF(J61&gt;J60,1,0)</f>
        <v>0</v>
      </c>
      <c r="L61" s="26">
        <v>61</v>
      </c>
      <c r="M61" s="27">
        <v>26</v>
      </c>
      <c r="N61" s="28">
        <f t="shared" si="22"/>
        <v>87</v>
      </c>
      <c r="O61" s="27"/>
      <c r="P61" s="29">
        <f>IF(N61&gt;N60,1,0)+IF(O61&gt;O60,1,0)</f>
        <v>1</v>
      </c>
      <c r="Q61" s="26">
        <f t="shared" si="23"/>
        <v>123</v>
      </c>
      <c r="R61" s="27">
        <f t="shared" si="23"/>
        <v>52</v>
      </c>
      <c r="S61" s="30">
        <f t="shared" si="24"/>
        <v>175</v>
      </c>
      <c r="T61" s="31">
        <f t="shared" si="25"/>
        <v>1</v>
      </c>
      <c r="U61" s="32">
        <v>14</v>
      </c>
      <c r="V61" s="95">
        <f>T61+IF(U61&gt;U60,1,0)</f>
        <v>1</v>
      </c>
    </row>
    <row r="62" spans="1:22" ht="15.75">
      <c r="A62" s="192"/>
      <c r="B62" s="194">
        <v>0.54166666666666663</v>
      </c>
      <c r="C62" s="189">
        <v>26</v>
      </c>
      <c r="D62" s="70">
        <v>17</v>
      </c>
      <c r="E62" s="15" t="s">
        <v>47</v>
      </c>
      <c r="F62" s="17" t="str">
        <f>IF(V42=V43,0,IF(V42&gt;V43,F42,F43))</f>
        <v>Czeilinger Gábor</v>
      </c>
      <c r="G62" s="17">
        <v>54</v>
      </c>
      <c r="H62" s="18">
        <v>26</v>
      </c>
      <c r="I62" s="19">
        <f t="shared" si="21"/>
        <v>80</v>
      </c>
      <c r="J62" s="18"/>
      <c r="K62" s="20">
        <f>IF(I62&gt;I63,1,0)+IF(J62&gt;J63,1,0)</f>
        <v>0</v>
      </c>
      <c r="L62" s="17">
        <v>67</v>
      </c>
      <c r="M62" s="18">
        <v>32</v>
      </c>
      <c r="N62" s="19">
        <f t="shared" si="22"/>
        <v>99</v>
      </c>
      <c r="O62" s="18"/>
      <c r="P62" s="20">
        <f>IF(N62&gt;N63,1,0)+IF(O62&gt;O63,1,0)</f>
        <v>1</v>
      </c>
      <c r="Q62" s="17">
        <f t="shared" si="23"/>
        <v>121</v>
      </c>
      <c r="R62" s="18">
        <f t="shared" si="23"/>
        <v>58</v>
      </c>
      <c r="S62" s="21">
        <f t="shared" si="24"/>
        <v>179</v>
      </c>
      <c r="T62" s="22">
        <f t="shared" si="25"/>
        <v>1</v>
      </c>
      <c r="U62" s="23">
        <v>32</v>
      </c>
      <c r="V62" s="94">
        <f>T62+IF(U62&gt;U63,1,0)</f>
        <v>1</v>
      </c>
    </row>
    <row r="63" spans="1:22" ht="16.5" thickBot="1">
      <c r="A63" s="192"/>
      <c r="B63" s="195"/>
      <c r="C63" s="190"/>
      <c r="D63" s="71">
        <v>19</v>
      </c>
      <c r="E63" s="24" t="s">
        <v>52</v>
      </c>
      <c r="F63" s="26" t="str">
        <f>IF(V46=V47,0,IF(V46&gt;V47,F46,F47))</f>
        <v>Tóth Tamás</v>
      </c>
      <c r="G63" s="26">
        <v>61</v>
      </c>
      <c r="H63" s="27">
        <v>26</v>
      </c>
      <c r="I63" s="28">
        <f t="shared" si="21"/>
        <v>87</v>
      </c>
      <c r="J63" s="27"/>
      <c r="K63" s="29">
        <f>IF(I63&gt;I62,1,0)+IF(J63&gt;J62,1,0)</f>
        <v>1</v>
      </c>
      <c r="L63" s="26">
        <v>53</v>
      </c>
      <c r="M63" s="27">
        <v>44</v>
      </c>
      <c r="N63" s="28">
        <f t="shared" si="22"/>
        <v>97</v>
      </c>
      <c r="O63" s="27"/>
      <c r="P63" s="29">
        <f>IF(N63&gt;N62,1,0)+IF(O63&gt;O62,1,0)</f>
        <v>0</v>
      </c>
      <c r="Q63" s="26">
        <f t="shared" si="23"/>
        <v>114</v>
      </c>
      <c r="R63" s="27">
        <f t="shared" si="23"/>
        <v>70</v>
      </c>
      <c r="S63" s="30">
        <f t="shared" si="24"/>
        <v>184</v>
      </c>
      <c r="T63" s="31">
        <f t="shared" si="25"/>
        <v>1</v>
      </c>
      <c r="U63" s="32">
        <v>35</v>
      </c>
      <c r="V63" s="95">
        <f>T63+IF(U63&gt;U62,1,0)</f>
        <v>2</v>
      </c>
    </row>
    <row r="64" spans="1:22" ht="15.75">
      <c r="A64" s="192"/>
      <c r="B64" s="194">
        <v>0.55555555555555558</v>
      </c>
      <c r="C64" s="189">
        <v>27</v>
      </c>
      <c r="D64" s="70">
        <v>22</v>
      </c>
      <c r="E64" s="110" t="s">
        <v>62</v>
      </c>
      <c r="F64" s="17" t="str">
        <f>IF(V52=V53,0,IF(V52&gt;V53,F52,F53))</f>
        <v>Poroszlai Gergő</v>
      </c>
      <c r="G64" s="17">
        <v>61</v>
      </c>
      <c r="H64" s="18">
        <v>31</v>
      </c>
      <c r="I64" s="19">
        <f t="shared" si="21"/>
        <v>92</v>
      </c>
      <c r="J64" s="18"/>
      <c r="K64" s="20">
        <f>IF(I64&gt;I65,1,0)+IF(J64&gt;J65,1,0)</f>
        <v>1</v>
      </c>
      <c r="L64" s="17">
        <v>64</v>
      </c>
      <c r="M64" s="18">
        <v>26</v>
      </c>
      <c r="N64" s="19">
        <f t="shared" si="22"/>
        <v>90</v>
      </c>
      <c r="O64" s="18"/>
      <c r="P64" s="20">
        <f>IF(N64&gt;N65,1,0)+IF(O64&gt;O65,1,0)</f>
        <v>0</v>
      </c>
      <c r="Q64" s="17">
        <f t="shared" si="23"/>
        <v>125</v>
      </c>
      <c r="R64" s="18">
        <f t="shared" si="23"/>
        <v>57</v>
      </c>
      <c r="S64" s="21">
        <f t="shared" si="24"/>
        <v>182</v>
      </c>
      <c r="T64" s="22">
        <f t="shared" si="25"/>
        <v>1</v>
      </c>
      <c r="U64" s="23">
        <v>20</v>
      </c>
      <c r="V64" s="94">
        <f>T64+IF(U64&gt;U65,1,0)</f>
        <v>2</v>
      </c>
    </row>
    <row r="65" spans="1:22" ht="16.5" thickBot="1">
      <c r="A65" s="192"/>
      <c r="B65" s="195"/>
      <c r="C65" s="190"/>
      <c r="D65" s="71">
        <v>24</v>
      </c>
      <c r="E65" s="111" t="s">
        <v>63</v>
      </c>
      <c r="F65" s="26" t="str">
        <f>IF(V56=V57,0,IF(V56&gt;V57,F56,F57))</f>
        <v>Sárosi Krisztián</v>
      </c>
      <c r="G65" s="26">
        <v>64</v>
      </c>
      <c r="H65" s="27">
        <v>17</v>
      </c>
      <c r="I65" s="28">
        <f t="shared" si="21"/>
        <v>81</v>
      </c>
      <c r="J65" s="27"/>
      <c r="K65" s="29">
        <f>IF(I65&gt;I64,1,0)+IF(J65&gt;J64,1,0)</f>
        <v>0</v>
      </c>
      <c r="L65" s="26">
        <v>62</v>
      </c>
      <c r="M65" s="27">
        <v>32</v>
      </c>
      <c r="N65" s="28">
        <f t="shared" si="22"/>
        <v>94</v>
      </c>
      <c r="O65" s="27"/>
      <c r="P65" s="29">
        <f>IF(N65&gt;N64,1,0)+IF(O65&gt;O64,1,0)</f>
        <v>1</v>
      </c>
      <c r="Q65" s="26">
        <f t="shared" si="23"/>
        <v>126</v>
      </c>
      <c r="R65" s="27">
        <f t="shared" si="23"/>
        <v>49</v>
      </c>
      <c r="S65" s="30">
        <f t="shared" si="24"/>
        <v>175</v>
      </c>
      <c r="T65" s="31">
        <f t="shared" si="25"/>
        <v>1</v>
      </c>
      <c r="U65" s="32">
        <v>17</v>
      </c>
      <c r="V65" s="95">
        <f>T65+IF(U65&gt;U64,1,0)</f>
        <v>1</v>
      </c>
    </row>
    <row r="66" spans="1:22" ht="15.75">
      <c r="A66" s="192"/>
      <c r="B66" s="194">
        <v>0.55555555555555558</v>
      </c>
      <c r="C66" s="189">
        <v>28</v>
      </c>
      <c r="D66" s="70">
        <v>21</v>
      </c>
      <c r="E66" s="15" t="s">
        <v>47</v>
      </c>
      <c r="F66" s="17" t="str">
        <f>IF(V50=V51,0,IF(V50&gt;V51,F50,F51))</f>
        <v>Farkas Ádám</v>
      </c>
      <c r="G66" s="17">
        <v>62</v>
      </c>
      <c r="H66" s="18">
        <v>17</v>
      </c>
      <c r="I66" s="19">
        <f t="shared" si="21"/>
        <v>79</v>
      </c>
      <c r="J66" s="18"/>
      <c r="K66" s="20">
        <f>IF(I66&gt;I67,1,0)+IF(J66&gt;J67,1,0)</f>
        <v>0</v>
      </c>
      <c r="L66" s="17">
        <v>60</v>
      </c>
      <c r="M66" s="18">
        <v>35</v>
      </c>
      <c r="N66" s="19">
        <f t="shared" si="22"/>
        <v>95</v>
      </c>
      <c r="O66" s="18"/>
      <c r="P66" s="20">
        <f>IF(N66&gt;N67,1,0)+IF(O66&gt;O67,1,0)</f>
        <v>0</v>
      </c>
      <c r="Q66" s="17">
        <f t="shared" si="23"/>
        <v>122</v>
      </c>
      <c r="R66" s="18">
        <f t="shared" si="23"/>
        <v>52</v>
      </c>
      <c r="S66" s="21">
        <f t="shared" si="24"/>
        <v>174</v>
      </c>
      <c r="T66" s="22">
        <f t="shared" si="25"/>
        <v>0</v>
      </c>
      <c r="U66" s="23"/>
      <c r="V66" s="94">
        <f>T66+IF(U66&gt;U67,1,0)</f>
        <v>0</v>
      </c>
    </row>
    <row r="67" spans="1:22" ht="16.5" thickBot="1">
      <c r="A67" s="193"/>
      <c r="B67" s="195"/>
      <c r="C67" s="190"/>
      <c r="D67" s="71">
        <v>23</v>
      </c>
      <c r="E67" s="24" t="s">
        <v>52</v>
      </c>
      <c r="F67" s="26" t="str">
        <f>IF(V54=V55,0,IF(V54&gt;V55,F54,F55))</f>
        <v>Ifj. Brancsek János</v>
      </c>
      <c r="G67" s="26">
        <v>77</v>
      </c>
      <c r="H67" s="27">
        <v>36</v>
      </c>
      <c r="I67" s="28">
        <f t="shared" si="21"/>
        <v>113</v>
      </c>
      <c r="J67" s="27"/>
      <c r="K67" s="29">
        <f>IF(I67&gt;I66,1,0)+IF(J67&gt;J66,1,0)</f>
        <v>1</v>
      </c>
      <c r="L67" s="26">
        <v>63</v>
      </c>
      <c r="M67" s="27">
        <v>34</v>
      </c>
      <c r="N67" s="28">
        <f t="shared" si="22"/>
        <v>97</v>
      </c>
      <c r="O67" s="27"/>
      <c r="P67" s="29">
        <f>IF(N67&gt;N66,1,0)+IF(O67&gt;O66,1,0)</f>
        <v>1</v>
      </c>
      <c r="Q67" s="26">
        <f t="shared" si="23"/>
        <v>140</v>
      </c>
      <c r="R67" s="27">
        <f t="shared" si="23"/>
        <v>70</v>
      </c>
      <c r="S67" s="30">
        <f t="shared" si="24"/>
        <v>210</v>
      </c>
      <c r="T67" s="31">
        <f t="shared" si="25"/>
        <v>2</v>
      </c>
      <c r="U67" s="32"/>
      <c r="V67" s="95">
        <f>T67+IF(U67&gt;U66,1,0)</f>
        <v>2</v>
      </c>
    </row>
    <row r="68" spans="1:22" ht="15.75">
      <c r="A68" s="59"/>
      <c r="B68" s="38"/>
      <c r="C68" s="40"/>
      <c r="D68" s="40"/>
      <c r="E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1:22" ht="15" customHeight="1" thickBot="1">
      <c r="A69" s="58"/>
      <c r="C69" s="38"/>
    </row>
    <row r="70" spans="1:22" ht="15.75" customHeight="1">
      <c r="A70" s="209">
        <f ca="1">TODAY()</f>
        <v>42345</v>
      </c>
      <c r="B70" s="205">
        <v>0.56944444444444442</v>
      </c>
      <c r="C70" s="212">
        <v>29</v>
      </c>
      <c r="D70" s="72">
        <v>26</v>
      </c>
      <c r="E70" s="110" t="s">
        <v>62</v>
      </c>
      <c r="F70" s="17" t="str">
        <f>IF(V62=V63,0,IF(V62&gt;V63,F62,F63))</f>
        <v>Tóth Tamás</v>
      </c>
      <c r="G70" s="17">
        <v>71</v>
      </c>
      <c r="H70" s="18">
        <v>35</v>
      </c>
      <c r="I70" s="19">
        <f>G70+H70</f>
        <v>106</v>
      </c>
      <c r="J70" s="18"/>
      <c r="K70" s="20">
        <f>IF(I70&gt;I71,1,0)+IF(J70&gt;J71,1,0)</f>
        <v>1</v>
      </c>
      <c r="L70" s="17">
        <v>65</v>
      </c>
      <c r="M70" s="18">
        <v>35</v>
      </c>
      <c r="N70" s="19">
        <f>L70+M70</f>
        <v>100</v>
      </c>
      <c r="O70" s="18"/>
      <c r="P70" s="20">
        <f>IF(N70&gt;N71,1,0)+IF(O70&gt;O71,1,0)</f>
        <v>0</v>
      </c>
      <c r="Q70" s="17">
        <f t="shared" ref="Q70:R73" si="26">G70+L70</f>
        <v>136</v>
      </c>
      <c r="R70" s="18">
        <f t="shared" si="26"/>
        <v>70</v>
      </c>
      <c r="S70" s="21">
        <f>Q70+R70</f>
        <v>206</v>
      </c>
      <c r="T70" s="22">
        <f>K70+P70</f>
        <v>1</v>
      </c>
      <c r="U70" s="23">
        <v>21</v>
      </c>
      <c r="V70" s="94">
        <f>T70+IF(U70&gt;U71,1,0)</f>
        <v>2</v>
      </c>
    </row>
    <row r="71" spans="1:22" ht="16.5" thickBot="1">
      <c r="A71" s="210"/>
      <c r="B71" s="206"/>
      <c r="C71" s="213"/>
      <c r="D71" s="73">
        <v>28</v>
      </c>
      <c r="E71" s="111" t="s">
        <v>63</v>
      </c>
      <c r="F71" s="26" t="str">
        <f>IF(V66=V67,0,IF(V66&gt;V67,F66,F67))</f>
        <v>Ifj. Brancsek János</v>
      </c>
      <c r="G71" s="26">
        <v>65</v>
      </c>
      <c r="H71" s="27">
        <v>30</v>
      </c>
      <c r="I71" s="148">
        <f>G71+H71</f>
        <v>95</v>
      </c>
      <c r="J71" s="27"/>
      <c r="K71" s="29">
        <f>IF(I71&gt;I70,1,0)+IF(J71&gt;J70,1,0)</f>
        <v>0</v>
      </c>
      <c r="L71" s="26">
        <v>64</v>
      </c>
      <c r="M71" s="27">
        <v>45</v>
      </c>
      <c r="N71" s="28">
        <f>L71+M71</f>
        <v>109</v>
      </c>
      <c r="O71" s="27"/>
      <c r="P71" s="29">
        <f>IF(N71&gt;N70,1,0)+IF(O71&gt;O70,1,0)</f>
        <v>1</v>
      </c>
      <c r="Q71" s="26">
        <f t="shared" si="26"/>
        <v>129</v>
      </c>
      <c r="R71" s="27">
        <f t="shared" si="26"/>
        <v>75</v>
      </c>
      <c r="S71" s="30">
        <f>Q71+R71</f>
        <v>204</v>
      </c>
      <c r="T71" s="31">
        <f>K71+P71</f>
        <v>1</v>
      </c>
      <c r="U71" s="32">
        <v>19</v>
      </c>
      <c r="V71" s="95">
        <f>T71+IF(U71&gt;U70,1,0)</f>
        <v>1</v>
      </c>
    </row>
    <row r="72" spans="1:22" ht="15.75">
      <c r="A72" s="210"/>
      <c r="B72" s="205">
        <v>0.56944444444444442</v>
      </c>
      <c r="C72" s="212">
        <v>30</v>
      </c>
      <c r="D72" s="72">
        <v>25</v>
      </c>
      <c r="E72" s="15" t="s">
        <v>47</v>
      </c>
      <c r="F72" s="17" t="str">
        <f>IF(V60=V61,0,IF(V60&gt;V61,F60,F61))</f>
        <v>Erdész Ákos</v>
      </c>
      <c r="G72" s="17">
        <v>54</v>
      </c>
      <c r="H72" s="18">
        <v>35</v>
      </c>
      <c r="I72" s="19">
        <f>G72+H72</f>
        <v>89</v>
      </c>
      <c r="J72" s="18"/>
      <c r="K72" s="20">
        <f>IF(I72&gt;I73,1,0)+IF(J72&gt;J73,1,0)</f>
        <v>0</v>
      </c>
      <c r="L72" s="17">
        <v>58</v>
      </c>
      <c r="M72" s="18">
        <v>26</v>
      </c>
      <c r="N72" s="19">
        <f>L72+M72</f>
        <v>84</v>
      </c>
      <c r="O72" s="18"/>
      <c r="P72" s="20">
        <f>IF(N72&gt;N73,1,0)+IF(O72&gt;O73,1,0)</f>
        <v>0</v>
      </c>
      <c r="Q72" s="17">
        <f t="shared" si="26"/>
        <v>112</v>
      </c>
      <c r="R72" s="18">
        <f t="shared" si="26"/>
        <v>61</v>
      </c>
      <c r="S72" s="21">
        <f>Q72+R72</f>
        <v>173</v>
      </c>
      <c r="T72" s="22">
        <f>K72+P72</f>
        <v>0</v>
      </c>
      <c r="U72" s="23"/>
      <c r="V72" s="94">
        <f>T72+IF(U72&gt;U73,1,0)</f>
        <v>0</v>
      </c>
    </row>
    <row r="73" spans="1:22" ht="16.5" thickBot="1">
      <c r="A73" s="211"/>
      <c r="B73" s="206"/>
      <c r="C73" s="213"/>
      <c r="D73" s="73">
        <v>27</v>
      </c>
      <c r="E73" s="24" t="s">
        <v>52</v>
      </c>
      <c r="F73" s="26" t="str">
        <f>IF(V64=V65,0,IF(V64&gt;V65,F64,F65))</f>
        <v>Poroszlai Gergő</v>
      </c>
      <c r="G73" s="26">
        <v>76</v>
      </c>
      <c r="H73" s="27">
        <v>17</v>
      </c>
      <c r="I73" s="28">
        <f>G73+H73</f>
        <v>93</v>
      </c>
      <c r="J73" s="27"/>
      <c r="K73" s="29">
        <f>IF(I73&gt;I72,1,0)+IF(J73&gt;J72,1,0)</f>
        <v>1</v>
      </c>
      <c r="L73" s="26">
        <v>58</v>
      </c>
      <c r="M73" s="27">
        <v>36</v>
      </c>
      <c r="N73" s="28">
        <f>L73+M73</f>
        <v>94</v>
      </c>
      <c r="O73" s="27"/>
      <c r="P73" s="29">
        <f>IF(N73&gt;N72,1,0)+IF(O73&gt;O72,1,0)</f>
        <v>1</v>
      </c>
      <c r="Q73" s="26">
        <f t="shared" si="26"/>
        <v>134</v>
      </c>
      <c r="R73" s="27">
        <f t="shared" si="26"/>
        <v>53</v>
      </c>
      <c r="S73" s="30">
        <f>Q73+R73</f>
        <v>187</v>
      </c>
      <c r="T73" s="31">
        <f>K73+P73</f>
        <v>2</v>
      </c>
      <c r="U73" s="32"/>
      <c r="V73" s="95">
        <f>T73+IF(U73&gt;U72,1,0)</f>
        <v>2</v>
      </c>
    </row>
    <row r="74" spans="1:22" ht="15.75">
      <c r="A74" s="59"/>
      <c r="B74" s="38"/>
      <c r="C74" s="40"/>
    </row>
    <row r="75" spans="1:22" ht="15" customHeight="1" thickBot="1">
      <c r="A75" s="58"/>
      <c r="F75" s="9"/>
    </row>
    <row r="76" spans="1:22" ht="15.75" customHeight="1">
      <c r="A76" s="203">
        <f ca="1">TODAY()</f>
        <v>42345</v>
      </c>
      <c r="B76" s="205">
        <v>0.58333333333333337</v>
      </c>
      <c r="C76" s="207">
        <v>31</v>
      </c>
      <c r="D76" s="74">
        <v>30</v>
      </c>
      <c r="E76" s="74" t="s">
        <v>62</v>
      </c>
      <c r="F76" s="17" t="str">
        <f>IF(V72=V73,0,IF(V72&gt;V73,F72,F73))</f>
        <v>Poroszlai Gergő</v>
      </c>
      <c r="G76" s="17">
        <v>59</v>
      </c>
      <c r="H76" s="18">
        <v>36</v>
      </c>
      <c r="I76" s="19">
        <f>G76+H76</f>
        <v>95</v>
      </c>
      <c r="J76" s="18"/>
      <c r="K76" s="20">
        <f>IF(I76&gt;I77,1,0)+IF(J76&gt;J77,1,0)</f>
        <v>1</v>
      </c>
      <c r="L76" s="17">
        <v>67</v>
      </c>
      <c r="M76" s="18">
        <v>23</v>
      </c>
      <c r="N76" s="19">
        <f>L76+M76</f>
        <v>90</v>
      </c>
      <c r="O76" s="18"/>
      <c r="P76" s="20">
        <f>IF(N76&gt;N77,1,0)+IF(O76&gt;O77,1,0)</f>
        <v>0</v>
      </c>
      <c r="Q76" s="17">
        <f>G76+L76</f>
        <v>126</v>
      </c>
      <c r="R76" s="18">
        <f>H76+M76</f>
        <v>59</v>
      </c>
      <c r="S76" s="21">
        <f>Q76+R76</f>
        <v>185</v>
      </c>
      <c r="T76" s="22">
        <f>K76+P76</f>
        <v>1</v>
      </c>
      <c r="U76" s="23">
        <v>15</v>
      </c>
      <c r="V76" s="96">
        <f>T76+IF(U76&gt;U77,1,0)</f>
        <v>1</v>
      </c>
    </row>
    <row r="77" spans="1:22" ht="16.5" thickBot="1">
      <c r="A77" s="204"/>
      <c r="B77" s="206"/>
      <c r="C77" s="208"/>
      <c r="D77" s="75">
        <v>29</v>
      </c>
      <c r="E77" s="75" t="s">
        <v>63</v>
      </c>
      <c r="F77" s="26" t="str">
        <f>IF(V70=V71,0,IF(V70&gt;V71,F70,F71))</f>
        <v>Tóth Tamás</v>
      </c>
      <c r="G77" s="26">
        <v>58</v>
      </c>
      <c r="H77" s="27">
        <v>25</v>
      </c>
      <c r="I77" s="28">
        <f>G77+H77</f>
        <v>83</v>
      </c>
      <c r="J77" s="27"/>
      <c r="K77" s="29">
        <f>IF(I77&gt;I76,1,0)+IF(J77&gt;J76,1,0)</f>
        <v>0</v>
      </c>
      <c r="L77" s="26">
        <v>72</v>
      </c>
      <c r="M77" s="27">
        <v>24</v>
      </c>
      <c r="N77" s="28">
        <f>L77+M77</f>
        <v>96</v>
      </c>
      <c r="O77" s="27"/>
      <c r="P77" s="29">
        <f>IF(N77&gt;N76,1,0)+IF(O77&gt;O76,1,0)</f>
        <v>1</v>
      </c>
      <c r="Q77" s="26">
        <f>G77+L77</f>
        <v>130</v>
      </c>
      <c r="R77" s="27">
        <f>H77+M77</f>
        <v>49</v>
      </c>
      <c r="S77" s="30">
        <f>Q77+R77</f>
        <v>179</v>
      </c>
      <c r="T77" s="31">
        <f>K77+P77</f>
        <v>1</v>
      </c>
      <c r="U77" s="32">
        <v>18</v>
      </c>
      <c r="V77" s="97">
        <f>T77+IF(U77&gt;U76,1,0)</f>
        <v>2</v>
      </c>
    </row>
    <row r="78" spans="1:22" ht="15.75">
      <c r="A78" s="41"/>
      <c r="B78" s="42"/>
      <c r="C78" s="40"/>
      <c r="D78" s="40"/>
      <c r="E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</sheetData>
  <mergeCells count="78">
    <mergeCell ref="Q6:V6"/>
    <mergeCell ref="G6:K6"/>
    <mergeCell ref="L6:P6"/>
    <mergeCell ref="A6:B7"/>
    <mergeCell ref="C6:D7"/>
    <mergeCell ref="E6:E7"/>
    <mergeCell ref="F6:F7"/>
    <mergeCell ref="B8:B9"/>
    <mergeCell ref="B16:B17"/>
    <mergeCell ref="C24:C25"/>
    <mergeCell ref="B18:B19"/>
    <mergeCell ref="C22:C23"/>
    <mergeCell ref="C20:C21"/>
    <mergeCell ref="B24:B25"/>
    <mergeCell ref="C16:C17"/>
    <mergeCell ref="B10:B11"/>
    <mergeCell ref="C10:C11"/>
    <mergeCell ref="B12:B13"/>
    <mergeCell ref="C32:C33"/>
    <mergeCell ref="B14:B15"/>
    <mergeCell ref="C14:C15"/>
    <mergeCell ref="C18:C19"/>
    <mergeCell ref="B28:B29"/>
    <mergeCell ref="B22:B23"/>
    <mergeCell ref="B26:B27"/>
    <mergeCell ref="B36:B37"/>
    <mergeCell ref="C8:C9"/>
    <mergeCell ref="B38:B39"/>
    <mergeCell ref="C38:C39"/>
    <mergeCell ref="B46:B47"/>
    <mergeCell ref="C46:C47"/>
    <mergeCell ref="B30:B31"/>
    <mergeCell ref="C26:C27"/>
    <mergeCell ref="C30:C31"/>
    <mergeCell ref="C36:C37"/>
    <mergeCell ref="B32:B33"/>
    <mergeCell ref="C12:C13"/>
    <mergeCell ref="B34:B35"/>
    <mergeCell ref="C34:C35"/>
    <mergeCell ref="B20:B21"/>
    <mergeCell ref="C28:C29"/>
    <mergeCell ref="B48:B49"/>
    <mergeCell ref="B56:B57"/>
    <mergeCell ref="C56:C57"/>
    <mergeCell ref="C54:C55"/>
    <mergeCell ref="B54:B55"/>
    <mergeCell ref="A76:A77"/>
    <mergeCell ref="B76:B77"/>
    <mergeCell ref="B66:B67"/>
    <mergeCell ref="C48:C49"/>
    <mergeCell ref="B50:B51"/>
    <mergeCell ref="C50:C51"/>
    <mergeCell ref="B52:B53"/>
    <mergeCell ref="C52:C53"/>
    <mergeCell ref="C76:C77"/>
    <mergeCell ref="A70:A73"/>
    <mergeCell ref="B70:B71"/>
    <mergeCell ref="C70:C71"/>
    <mergeCell ref="B72:B73"/>
    <mergeCell ref="C72:C73"/>
    <mergeCell ref="C66:C67"/>
    <mergeCell ref="A42:A57"/>
    <mergeCell ref="A1:V1"/>
    <mergeCell ref="A2:V2"/>
    <mergeCell ref="A3:V3"/>
    <mergeCell ref="A4:V4"/>
    <mergeCell ref="C64:C65"/>
    <mergeCell ref="A60:A67"/>
    <mergeCell ref="B60:B61"/>
    <mergeCell ref="C60:C61"/>
    <mergeCell ref="B62:B63"/>
    <mergeCell ref="C62:C63"/>
    <mergeCell ref="B64:B65"/>
    <mergeCell ref="A8:A39"/>
    <mergeCell ref="B42:B43"/>
    <mergeCell ref="C42:C43"/>
    <mergeCell ref="B44:B45"/>
    <mergeCell ref="C44:C45"/>
  </mergeCells>
  <phoneticPr fontId="17" type="noConversion"/>
  <conditionalFormatting sqref="V24">
    <cfRule type="cellIs" dxfId="125" priority="239" stopIfTrue="1" operator="greaterThan">
      <formula>$V$25</formula>
    </cfRule>
    <cfRule type="cellIs" dxfId="124" priority="240" stopIfTrue="1" operator="lessThan">
      <formula>$V$25</formula>
    </cfRule>
  </conditionalFormatting>
  <conditionalFormatting sqref="V25">
    <cfRule type="cellIs" dxfId="123" priority="237" stopIfTrue="1" operator="greaterThan">
      <formula>$V$24</formula>
    </cfRule>
    <cfRule type="cellIs" dxfId="122" priority="238" stopIfTrue="1" operator="lessThan">
      <formula>$V$24</formula>
    </cfRule>
  </conditionalFormatting>
  <conditionalFormatting sqref="V28">
    <cfRule type="cellIs" dxfId="121" priority="123" stopIfTrue="1" operator="greaterThan">
      <formula>$V$29</formula>
    </cfRule>
    <cfRule type="cellIs" dxfId="120" priority="124" stopIfTrue="1" operator="lessThan">
      <formula>$V$29</formula>
    </cfRule>
  </conditionalFormatting>
  <conditionalFormatting sqref="V29">
    <cfRule type="cellIs" dxfId="119" priority="121" stopIfTrue="1" operator="greaterThan">
      <formula>$V$28</formula>
    </cfRule>
    <cfRule type="cellIs" dxfId="118" priority="122" stopIfTrue="1" operator="lessThan">
      <formula>$V$28</formula>
    </cfRule>
  </conditionalFormatting>
  <conditionalFormatting sqref="V30">
    <cfRule type="cellIs" dxfId="117" priority="119" stopIfTrue="1" operator="greaterThan">
      <formula>$V$31</formula>
    </cfRule>
    <cfRule type="cellIs" dxfId="116" priority="120" stopIfTrue="1" operator="lessThan">
      <formula>$V$31</formula>
    </cfRule>
  </conditionalFormatting>
  <conditionalFormatting sqref="V31">
    <cfRule type="cellIs" dxfId="115" priority="117" stopIfTrue="1" operator="greaterThan">
      <formula>$V$30</formula>
    </cfRule>
    <cfRule type="cellIs" dxfId="114" priority="118" stopIfTrue="1" operator="lessThan">
      <formula>$V$30</formula>
    </cfRule>
  </conditionalFormatting>
  <conditionalFormatting sqref="V16 V8 V10 V12 V14">
    <cfRule type="cellIs" dxfId="113" priority="111" stopIfTrue="1" operator="greaterThan">
      <formula>$V$17</formula>
    </cfRule>
    <cfRule type="cellIs" dxfId="112" priority="112" stopIfTrue="1" operator="lessThan">
      <formula>$V$17</formula>
    </cfRule>
  </conditionalFormatting>
  <conditionalFormatting sqref="V17 V9 V11 V13 V15">
    <cfRule type="cellIs" dxfId="111" priority="109" stopIfTrue="1" operator="greaterThan">
      <formula>$V$16</formula>
    </cfRule>
    <cfRule type="cellIs" dxfId="110" priority="110" stopIfTrue="1" operator="lessThan">
      <formula>$V$16</formula>
    </cfRule>
  </conditionalFormatting>
  <conditionalFormatting sqref="V10">
    <cfRule type="cellIs" dxfId="109" priority="107" stopIfTrue="1" operator="greaterThan">
      <formula>$V$11</formula>
    </cfRule>
    <cfRule type="cellIs" dxfId="108" priority="108" stopIfTrue="1" operator="lessThan">
      <formula>$V$11</formula>
    </cfRule>
  </conditionalFormatting>
  <conditionalFormatting sqref="V11">
    <cfRule type="cellIs" dxfId="107" priority="105" stopIfTrue="1" operator="greaterThan">
      <formula>$V$10</formula>
    </cfRule>
    <cfRule type="cellIs" dxfId="106" priority="106" stopIfTrue="1" operator="lessThan">
      <formula>$V$10</formula>
    </cfRule>
  </conditionalFormatting>
  <conditionalFormatting sqref="V14">
    <cfRule type="cellIs" dxfId="105" priority="103" stopIfTrue="1" operator="greaterThan">
      <formula>$V$15</formula>
    </cfRule>
    <cfRule type="cellIs" dxfId="104" priority="104" stopIfTrue="1" operator="lessThan">
      <formula>$V$15</formula>
    </cfRule>
  </conditionalFormatting>
  <conditionalFormatting sqref="V15">
    <cfRule type="cellIs" dxfId="103" priority="101" stopIfTrue="1" operator="greaterThan">
      <formula>$V$14</formula>
    </cfRule>
    <cfRule type="cellIs" dxfId="102" priority="102" stopIfTrue="1" operator="lessThan">
      <formula>$V$14</formula>
    </cfRule>
  </conditionalFormatting>
  <conditionalFormatting sqref="V22">
    <cfRule type="cellIs" dxfId="101" priority="99" stopIfTrue="1" operator="greaterThan">
      <formula>$V$23</formula>
    </cfRule>
    <cfRule type="cellIs" dxfId="100" priority="100" stopIfTrue="1" operator="lessThan">
      <formula>$V$23</formula>
    </cfRule>
  </conditionalFormatting>
  <conditionalFormatting sqref="V23">
    <cfRule type="cellIs" dxfId="99" priority="97" stopIfTrue="1" operator="greaterThan">
      <formula>$V$22</formula>
    </cfRule>
    <cfRule type="cellIs" dxfId="98" priority="98" stopIfTrue="1" operator="lessThan">
      <formula>$V$22</formula>
    </cfRule>
  </conditionalFormatting>
  <conditionalFormatting sqref="V18">
    <cfRule type="cellIs" dxfId="97" priority="95" stopIfTrue="1" operator="greaterThan">
      <formula>$V$19</formula>
    </cfRule>
    <cfRule type="cellIs" dxfId="96" priority="96" stopIfTrue="1" operator="lessThan">
      <formula>$V$19</formula>
    </cfRule>
  </conditionalFormatting>
  <conditionalFormatting sqref="V19">
    <cfRule type="cellIs" dxfId="95" priority="93" stopIfTrue="1" operator="greaterThan">
      <formula>$V$18</formula>
    </cfRule>
    <cfRule type="cellIs" dxfId="94" priority="94" stopIfTrue="1" operator="lessThan">
      <formula>$V$18</formula>
    </cfRule>
  </conditionalFormatting>
  <conditionalFormatting sqref="V20">
    <cfRule type="cellIs" dxfId="93" priority="91" stopIfTrue="1" operator="greaterThan">
      <formula>$V$21</formula>
    </cfRule>
    <cfRule type="cellIs" dxfId="92" priority="92" stopIfTrue="1" operator="lessThan">
      <formula>$V$21</formula>
    </cfRule>
  </conditionalFormatting>
  <conditionalFormatting sqref="V21">
    <cfRule type="cellIs" dxfId="91" priority="89" stopIfTrue="1" operator="greaterThan">
      <formula>$V$20</formula>
    </cfRule>
    <cfRule type="cellIs" dxfId="90" priority="90" stopIfTrue="1" operator="lessThan">
      <formula>$V$20</formula>
    </cfRule>
  </conditionalFormatting>
  <conditionalFormatting sqref="V26">
    <cfRule type="cellIs" dxfId="89" priority="87" stopIfTrue="1" operator="greaterThan">
      <formula>$V$27</formula>
    </cfRule>
    <cfRule type="cellIs" dxfId="88" priority="88" stopIfTrue="1" operator="lessThan">
      <formula>$V$27</formula>
    </cfRule>
  </conditionalFormatting>
  <conditionalFormatting sqref="V27">
    <cfRule type="cellIs" dxfId="87" priority="85" stopIfTrue="1" operator="greaterThan">
      <formula>$V$26</formula>
    </cfRule>
    <cfRule type="cellIs" dxfId="86" priority="86" stopIfTrue="1" operator="lessThan">
      <formula>$V$26</formula>
    </cfRule>
  </conditionalFormatting>
  <conditionalFormatting sqref="V12">
    <cfRule type="cellIs" dxfId="85" priority="83" stopIfTrue="1" operator="greaterThan">
      <formula>$V$13</formula>
    </cfRule>
    <cfRule type="cellIs" dxfId="84" priority="84" stopIfTrue="1" operator="lessThan">
      <formula>$V$13</formula>
    </cfRule>
  </conditionalFormatting>
  <conditionalFormatting sqref="V13">
    <cfRule type="cellIs" dxfId="83" priority="81" stopIfTrue="1" operator="greaterThan">
      <formula>$V$12</formula>
    </cfRule>
    <cfRule type="cellIs" dxfId="82" priority="82" stopIfTrue="1" operator="lessThan">
      <formula>$V$12</formula>
    </cfRule>
  </conditionalFormatting>
  <conditionalFormatting sqref="V8">
    <cfRule type="cellIs" dxfId="81" priority="79" stopIfTrue="1" operator="greaterThan">
      <formula>$V$9</formula>
    </cfRule>
    <cfRule type="cellIs" dxfId="80" priority="80" stopIfTrue="1" operator="lessThan">
      <formula>$V$9</formula>
    </cfRule>
  </conditionalFormatting>
  <conditionalFormatting sqref="V9">
    <cfRule type="cellIs" dxfId="79" priority="77" stopIfTrue="1" operator="greaterThan">
      <formula>$V$8</formula>
    </cfRule>
    <cfRule type="cellIs" dxfId="78" priority="78" stopIfTrue="1" operator="lessThan">
      <formula>$V$8</formula>
    </cfRule>
  </conditionalFormatting>
  <conditionalFormatting sqref="V38">
    <cfRule type="cellIs" dxfId="77" priority="75" stopIfTrue="1" operator="greaterThan">
      <formula>$V$39</formula>
    </cfRule>
    <cfRule type="cellIs" dxfId="76" priority="76" stopIfTrue="1" operator="lessThan">
      <formula>$V$39</formula>
    </cfRule>
  </conditionalFormatting>
  <conditionalFormatting sqref="V39">
    <cfRule type="cellIs" dxfId="75" priority="73" stopIfTrue="1" operator="greaterThan">
      <formula>$V$38</formula>
    </cfRule>
    <cfRule type="cellIs" dxfId="74" priority="74" stopIfTrue="1" operator="lessThan">
      <formula>$V$38</formula>
    </cfRule>
  </conditionalFormatting>
  <conditionalFormatting sqref="V72">
    <cfRule type="cellIs" dxfId="73" priority="71" stopIfTrue="1" operator="greaterThan">
      <formula>$V$73</formula>
    </cfRule>
    <cfRule type="cellIs" dxfId="72" priority="72" stopIfTrue="1" operator="lessThan">
      <formula>$V$73</formula>
    </cfRule>
  </conditionalFormatting>
  <conditionalFormatting sqref="V73">
    <cfRule type="cellIs" dxfId="71" priority="69" stopIfTrue="1" operator="greaterThan">
      <formula>$V$72</formula>
    </cfRule>
    <cfRule type="cellIs" dxfId="70" priority="70" stopIfTrue="1" operator="lessThan">
      <formula>$V$72</formula>
    </cfRule>
  </conditionalFormatting>
  <conditionalFormatting sqref="V76">
    <cfRule type="cellIs" dxfId="69" priority="67" stopIfTrue="1" operator="greaterThan">
      <formula>$V$77</formula>
    </cfRule>
    <cfRule type="cellIs" dxfId="68" priority="68" stopIfTrue="1" operator="lessThan">
      <formula>$V$77</formula>
    </cfRule>
  </conditionalFormatting>
  <conditionalFormatting sqref="V77">
    <cfRule type="cellIs" dxfId="67" priority="65" stopIfTrue="1" operator="greaterThan">
      <formula>$V$76</formula>
    </cfRule>
    <cfRule type="cellIs" dxfId="66" priority="66" stopIfTrue="1" operator="lessThan">
      <formula>$V$76</formula>
    </cfRule>
  </conditionalFormatting>
  <conditionalFormatting sqref="V42">
    <cfRule type="cellIs" dxfId="65" priority="63" stopIfTrue="1" operator="greaterThan">
      <formula>$V$43</formula>
    </cfRule>
    <cfRule type="cellIs" dxfId="64" priority="64" stopIfTrue="1" operator="lessThan">
      <formula>$V$43</formula>
    </cfRule>
  </conditionalFormatting>
  <conditionalFormatting sqref="V43">
    <cfRule type="cellIs" dxfId="63" priority="61" stopIfTrue="1" operator="greaterThan">
      <formula>$V$42</formula>
    </cfRule>
    <cfRule type="cellIs" dxfId="62" priority="62" stopIfTrue="1" operator="lessThan">
      <formula>$V$42</formula>
    </cfRule>
  </conditionalFormatting>
  <conditionalFormatting sqref="V49">
    <cfRule type="cellIs" dxfId="61" priority="59" stopIfTrue="1" operator="greaterThan">
      <formula>$V$48</formula>
    </cfRule>
    <cfRule type="cellIs" dxfId="60" priority="60" stopIfTrue="1" operator="lessThan">
      <formula>$V$48</formula>
    </cfRule>
  </conditionalFormatting>
  <conditionalFormatting sqref="V48">
    <cfRule type="cellIs" dxfId="59" priority="57" stopIfTrue="1" operator="greaterThan">
      <formula>$V$49</formula>
    </cfRule>
    <cfRule type="cellIs" dxfId="58" priority="58" stopIfTrue="1" operator="lessThan">
      <formula>$V$49</formula>
    </cfRule>
  </conditionalFormatting>
  <conditionalFormatting sqref="V44">
    <cfRule type="cellIs" dxfId="57" priority="55" stopIfTrue="1" operator="greaterThan">
      <formula>$V$45</formula>
    </cfRule>
    <cfRule type="cellIs" dxfId="56" priority="56" stopIfTrue="1" operator="lessThan">
      <formula>$V$45</formula>
    </cfRule>
  </conditionalFormatting>
  <conditionalFormatting sqref="V45">
    <cfRule type="cellIs" dxfId="55" priority="53" stopIfTrue="1" operator="greaterThan">
      <formula>$V$44</formula>
    </cfRule>
    <cfRule type="cellIs" dxfId="54" priority="54" stopIfTrue="1" operator="lessThan">
      <formula>$V$44</formula>
    </cfRule>
  </conditionalFormatting>
  <conditionalFormatting sqref="V34">
    <cfRule type="cellIs" dxfId="53" priority="51" stopIfTrue="1" operator="greaterThan">
      <formula>$V$35</formula>
    </cfRule>
    <cfRule type="cellIs" dxfId="52" priority="52" stopIfTrue="1" operator="lessThan">
      <formula>$V$35</formula>
    </cfRule>
  </conditionalFormatting>
  <conditionalFormatting sqref="V37">
    <cfRule type="cellIs" dxfId="51" priority="49" stopIfTrue="1" operator="greaterThan">
      <formula>$V$36</formula>
    </cfRule>
    <cfRule type="cellIs" dxfId="50" priority="50" stopIfTrue="1" operator="lessThan">
      <formula>$V$36</formula>
    </cfRule>
  </conditionalFormatting>
  <conditionalFormatting sqref="V35">
    <cfRule type="cellIs" dxfId="49" priority="47" stopIfTrue="1" operator="greaterThan">
      <formula>$V$34</formula>
    </cfRule>
    <cfRule type="cellIs" dxfId="48" priority="48" stopIfTrue="1" operator="lessThan">
      <formula>$V$34</formula>
    </cfRule>
  </conditionalFormatting>
  <conditionalFormatting sqref="V36">
    <cfRule type="cellIs" dxfId="47" priority="45" stopIfTrue="1" operator="greaterThan">
      <formula>$V$37</formula>
    </cfRule>
    <cfRule type="cellIs" dxfId="46" priority="46" stopIfTrue="1" operator="lessThan">
      <formula>$V$37</formula>
    </cfRule>
  </conditionalFormatting>
  <conditionalFormatting sqref="V47">
    <cfRule type="cellIs" dxfId="45" priority="43" stopIfTrue="1" operator="greaterThan">
      <formula>$V$46</formula>
    </cfRule>
    <cfRule type="cellIs" dxfId="44" priority="44" stopIfTrue="1" operator="lessThan">
      <formula>$V$46</formula>
    </cfRule>
  </conditionalFormatting>
  <conditionalFormatting sqref="V46">
    <cfRule type="cellIs" dxfId="43" priority="41" stopIfTrue="1" operator="greaterThan">
      <formula>$V$47</formula>
    </cfRule>
    <cfRule type="cellIs" dxfId="42" priority="42" stopIfTrue="1" operator="lessThan">
      <formula>$V$47</formula>
    </cfRule>
  </conditionalFormatting>
  <conditionalFormatting sqref="V61">
    <cfRule type="cellIs" dxfId="41" priority="39" stopIfTrue="1" operator="greaterThan">
      <formula>$V$60</formula>
    </cfRule>
    <cfRule type="cellIs" dxfId="40" priority="40" stopIfTrue="1" operator="lessThan">
      <formula>$V$60</formula>
    </cfRule>
  </conditionalFormatting>
  <conditionalFormatting sqref="V60">
    <cfRule type="cellIs" dxfId="39" priority="37" stopIfTrue="1" operator="greaterThan">
      <formula>$V$61</formula>
    </cfRule>
    <cfRule type="cellIs" dxfId="38" priority="38" stopIfTrue="1" operator="lessThan">
      <formula>$V$61</formula>
    </cfRule>
  </conditionalFormatting>
  <conditionalFormatting sqref="V63">
    <cfRule type="cellIs" dxfId="37" priority="35" stopIfTrue="1" operator="greaterThan">
      <formula>$V$62</formula>
    </cfRule>
    <cfRule type="cellIs" dxfId="36" priority="36" stopIfTrue="1" operator="lessThan">
      <formula>$V$62</formula>
    </cfRule>
  </conditionalFormatting>
  <conditionalFormatting sqref="V62">
    <cfRule type="cellIs" dxfId="35" priority="33" stopIfTrue="1" operator="greaterThan">
      <formula>$V$63</formula>
    </cfRule>
    <cfRule type="cellIs" dxfId="34" priority="34" stopIfTrue="1" operator="lessThan">
      <formula>$V$63</formula>
    </cfRule>
  </conditionalFormatting>
  <conditionalFormatting sqref="V65">
    <cfRule type="cellIs" dxfId="33" priority="31" stopIfTrue="1" operator="greaterThan">
      <formula>$V$64</formula>
    </cfRule>
    <cfRule type="cellIs" dxfId="32" priority="32" stopIfTrue="1" operator="lessThan">
      <formula>$V$64</formula>
    </cfRule>
  </conditionalFormatting>
  <conditionalFormatting sqref="V64">
    <cfRule type="cellIs" dxfId="31" priority="29" stopIfTrue="1" operator="greaterThan">
      <formula>$V$65</formula>
    </cfRule>
    <cfRule type="cellIs" dxfId="30" priority="30" stopIfTrue="1" operator="lessThan">
      <formula>$V$65</formula>
    </cfRule>
  </conditionalFormatting>
  <conditionalFormatting sqref="V67">
    <cfRule type="cellIs" dxfId="29" priority="27" stopIfTrue="1" operator="greaterThan">
      <formula>$V$66</formula>
    </cfRule>
    <cfRule type="cellIs" dxfId="28" priority="28" stopIfTrue="1" operator="lessThan">
      <formula>$V$66</formula>
    </cfRule>
  </conditionalFormatting>
  <conditionalFormatting sqref="V66">
    <cfRule type="cellIs" dxfId="27" priority="25" stopIfTrue="1" operator="greaterThan">
      <formula>$V$67</formula>
    </cfRule>
    <cfRule type="cellIs" dxfId="26" priority="26" stopIfTrue="1" operator="lessThan">
      <formula>$V$67</formula>
    </cfRule>
  </conditionalFormatting>
  <conditionalFormatting sqref="V70">
    <cfRule type="cellIs" dxfId="25" priority="23" stopIfTrue="1" operator="greaterThan">
      <formula>$V$71</formula>
    </cfRule>
    <cfRule type="cellIs" dxfId="24" priority="24" stopIfTrue="1" operator="lessThan">
      <formula>$V$71</formula>
    </cfRule>
  </conditionalFormatting>
  <conditionalFormatting sqref="V71">
    <cfRule type="cellIs" dxfId="23" priority="21" stopIfTrue="1" operator="greaterThan">
      <formula>$V$70</formula>
    </cfRule>
    <cfRule type="cellIs" dxfId="22" priority="22" stopIfTrue="1" operator="lessThan">
      <formula>$V$70</formula>
    </cfRule>
  </conditionalFormatting>
  <conditionalFormatting sqref="V54">
    <cfRule type="cellIs" dxfId="21" priority="19" stopIfTrue="1" operator="greaterThan">
      <formula>$V$55</formula>
    </cfRule>
    <cfRule type="cellIs" dxfId="20" priority="20" stopIfTrue="1" operator="lessThan">
      <formula>$V$55</formula>
    </cfRule>
  </conditionalFormatting>
  <conditionalFormatting sqref="V55">
    <cfRule type="cellIs" dxfId="19" priority="17" stopIfTrue="1" operator="greaterThan">
      <formula>$V$54</formula>
    </cfRule>
    <cfRule type="cellIs" dxfId="18" priority="18" stopIfTrue="1" operator="lessThan">
      <formula>$V$54</formula>
    </cfRule>
  </conditionalFormatting>
  <conditionalFormatting sqref="V56">
    <cfRule type="cellIs" dxfId="17" priority="15" stopIfTrue="1" operator="greaterThan">
      <formula>$V$57</formula>
    </cfRule>
    <cfRule type="cellIs" dxfId="16" priority="16" stopIfTrue="1" operator="lessThan">
      <formula>$V$57</formula>
    </cfRule>
  </conditionalFormatting>
  <conditionalFormatting sqref="V57">
    <cfRule type="cellIs" dxfId="15" priority="13" stopIfTrue="1" operator="greaterThan">
      <formula>$V$56</formula>
    </cfRule>
    <cfRule type="cellIs" dxfId="14" priority="14" stopIfTrue="1" operator="lessThan">
      <formula>$V$56</formula>
    </cfRule>
  </conditionalFormatting>
  <conditionalFormatting sqref="V51">
    <cfRule type="cellIs" dxfId="13" priority="11" stopIfTrue="1" operator="greaterThan">
      <formula>$V$50</formula>
    </cfRule>
    <cfRule type="cellIs" dxfId="12" priority="12" stopIfTrue="1" operator="lessThan">
      <formula>$V$50</formula>
    </cfRule>
  </conditionalFormatting>
  <conditionalFormatting sqref="V50">
    <cfRule type="cellIs" dxfId="11" priority="9" stopIfTrue="1" operator="greaterThan">
      <formula>$V$51</formula>
    </cfRule>
    <cfRule type="cellIs" dxfId="10" priority="10" stopIfTrue="1" operator="lessThan">
      <formula>$V$51</formula>
    </cfRule>
  </conditionalFormatting>
  <conditionalFormatting sqref="V32">
    <cfRule type="cellIs" dxfId="9" priority="7" operator="lessThan">
      <formula>$V$33</formula>
    </cfRule>
    <cfRule type="cellIs" dxfId="8" priority="8" operator="greaterThan">
      <formula>$V$33</formula>
    </cfRule>
  </conditionalFormatting>
  <conditionalFormatting sqref="V33">
    <cfRule type="cellIs" dxfId="7" priority="5" operator="lessThan">
      <formula>$V$32</formula>
    </cfRule>
    <cfRule type="cellIs" dxfId="6" priority="6" operator="greaterThan">
      <formula>$V$32</formula>
    </cfRule>
  </conditionalFormatting>
  <conditionalFormatting sqref="V52">
    <cfRule type="cellIs" dxfId="5" priority="3" operator="lessThan">
      <formula>$V$53</formula>
    </cfRule>
    <cfRule type="cellIs" dxfId="4" priority="4" operator="greaterThan">
      <formula>$V$53</formula>
    </cfRule>
  </conditionalFormatting>
  <conditionalFormatting sqref="V53">
    <cfRule type="cellIs" dxfId="3" priority="1" operator="lessThan">
      <formula>$V$52</formula>
    </cfRule>
    <cfRule type="cellIs" dxfId="2" priority="2" operator="greaterThan">
      <formula>$V$52</formula>
    </cfRule>
  </conditionalFormatting>
  <pageMargins left="0.15748031496062992" right="0.19685039370078741" top="0.43" bottom="0.19685039370078741" header="0.15748031496062992" footer="0.15748031496062992"/>
  <pageSetup paperSize="9" scale="79" orientation="landscape" verticalDpi="0" r:id="rId1"/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4"/>
  <sheetViews>
    <sheetView zoomScale="64" zoomScaleNormal="64" workbookViewId="0">
      <selection sqref="A1:AE1"/>
    </sheetView>
  </sheetViews>
  <sheetFormatPr defaultRowHeight="14.25"/>
  <cols>
    <col min="1" max="3" width="3.85546875" style="8" customWidth="1"/>
    <col min="4" max="4" width="28.5703125" style="43" customWidth="1"/>
    <col min="5" max="6" width="4.7109375" style="57" customWidth="1"/>
    <col min="7" max="7" width="4.7109375" style="8" customWidth="1"/>
    <col min="8" max="8" width="0.7109375" style="8" customWidth="1"/>
    <col min="9" max="10" width="3.85546875" style="8" customWidth="1"/>
    <col min="11" max="11" width="4.28515625" style="8" customWidth="1"/>
    <col min="12" max="12" width="28.5703125" style="43" customWidth="1"/>
    <col min="13" max="14" width="4.7109375" style="57" customWidth="1"/>
    <col min="15" max="15" width="4.7109375" style="8" customWidth="1"/>
    <col min="16" max="16" width="0.7109375" style="8" customWidth="1"/>
    <col min="17" max="19" width="3.7109375" style="8" customWidth="1"/>
    <col min="20" max="20" width="28.5703125" style="8" customWidth="1"/>
    <col min="21" max="22" width="4.7109375" style="38" customWidth="1"/>
    <col min="23" max="23" width="4.7109375" style="8" customWidth="1"/>
    <col min="24" max="24" width="0.7109375" style="8" customWidth="1"/>
    <col min="25" max="27" width="3.7109375" style="8" customWidth="1"/>
    <col min="28" max="28" width="28.7109375" style="8" customWidth="1"/>
    <col min="29" max="30" width="4.7109375" style="38" customWidth="1"/>
    <col min="31" max="31" width="4.7109375" style="8" customWidth="1"/>
    <col min="32" max="33" width="0.7109375" style="8" customWidth="1"/>
    <col min="34" max="34" width="4.140625" style="8" customWidth="1"/>
    <col min="35" max="35" width="6.42578125" style="8" customWidth="1"/>
    <col min="36" max="36" width="22.42578125" style="8" customWidth="1"/>
    <col min="37" max="37" width="4.140625" style="8" customWidth="1"/>
    <col min="38" max="16384" width="9.140625" style="9"/>
  </cols>
  <sheetData>
    <row r="1" spans="1:37" s="105" customFormat="1" ht="23.25">
      <c r="A1" s="157" t="s">
        <v>71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242"/>
      <c r="AE1" s="159"/>
    </row>
    <row r="2" spans="1:37" s="106" customFormat="1" ht="26.25" customHeight="1">
      <c r="A2" s="160" t="s">
        <v>61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243"/>
      <c r="AE2" s="162"/>
    </row>
    <row r="3" spans="1:37" s="106" customFormat="1" ht="26.25" customHeight="1">
      <c r="A3" s="160">
        <v>42344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243"/>
      <c r="AE3" s="162"/>
    </row>
    <row r="4" spans="1:37" s="106" customFormat="1" ht="26.25" customHeight="1" thickBot="1">
      <c r="A4" s="163" t="s">
        <v>124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244"/>
      <c r="AE4" s="165"/>
    </row>
    <row r="5" spans="1:37" ht="15" thickBot="1">
      <c r="A5" s="118"/>
      <c r="B5" s="118"/>
      <c r="C5" s="118"/>
      <c r="G5" s="118"/>
      <c r="H5" s="118"/>
      <c r="I5" s="118"/>
      <c r="J5" s="118"/>
      <c r="K5" s="118"/>
      <c r="O5" s="118"/>
      <c r="P5" s="118"/>
      <c r="Q5" s="118"/>
      <c r="R5" s="118"/>
      <c r="S5" s="118"/>
      <c r="T5" s="118"/>
      <c r="W5" s="118"/>
      <c r="X5" s="118"/>
      <c r="Y5" s="118"/>
      <c r="Z5" s="118"/>
      <c r="AA5" s="118"/>
      <c r="AB5" s="118"/>
      <c r="AE5" s="118"/>
      <c r="AF5" s="118"/>
      <c r="AG5" s="118"/>
      <c r="AH5" s="118"/>
      <c r="AI5" s="118"/>
      <c r="AJ5" s="118"/>
      <c r="AK5" s="118"/>
    </row>
    <row r="6" spans="1:37" ht="44.25" customHeight="1" thickBot="1">
      <c r="A6" s="245" t="s">
        <v>32</v>
      </c>
      <c r="B6" s="246"/>
      <c r="C6" s="44" t="s">
        <v>46</v>
      </c>
      <c r="D6" s="45" t="s">
        <v>33</v>
      </c>
      <c r="E6" s="78" t="s">
        <v>55</v>
      </c>
      <c r="F6" s="78"/>
      <c r="G6" s="46" t="s">
        <v>49</v>
      </c>
      <c r="H6" s="47"/>
      <c r="I6" s="245" t="s">
        <v>32</v>
      </c>
      <c r="J6" s="246"/>
      <c r="K6" s="44" t="s">
        <v>46</v>
      </c>
      <c r="L6" s="45" t="s">
        <v>33</v>
      </c>
      <c r="M6" s="78" t="s">
        <v>55</v>
      </c>
      <c r="N6" s="78"/>
      <c r="O6" s="46" t="s">
        <v>49</v>
      </c>
      <c r="P6" s="47"/>
      <c r="Q6" s="245" t="s">
        <v>32</v>
      </c>
      <c r="R6" s="246"/>
      <c r="S6" s="44" t="s">
        <v>46</v>
      </c>
      <c r="T6" s="45" t="s">
        <v>33</v>
      </c>
      <c r="U6" s="78" t="s">
        <v>55</v>
      </c>
      <c r="V6" s="78"/>
      <c r="W6" s="46" t="s">
        <v>49</v>
      </c>
      <c r="X6" s="47"/>
      <c r="Y6" s="245" t="s">
        <v>32</v>
      </c>
      <c r="Z6" s="246"/>
      <c r="AA6" s="44" t="s">
        <v>46</v>
      </c>
      <c r="AB6" s="45" t="s">
        <v>33</v>
      </c>
      <c r="AC6" s="78" t="s">
        <v>55</v>
      </c>
      <c r="AD6" s="78"/>
      <c r="AE6" s="46" t="s">
        <v>49</v>
      </c>
      <c r="AF6" s="47"/>
      <c r="AG6" s="47"/>
      <c r="AH6" s="47"/>
      <c r="AI6" s="47"/>
      <c r="AJ6" s="47"/>
      <c r="AK6" s="47"/>
    </row>
    <row r="7" spans="1:37" ht="17.25" customHeight="1" thickBot="1">
      <c r="A7" s="247">
        <v>1</v>
      </c>
      <c r="B7" s="76">
        <f>'Sp. JK.'!D8</f>
        <v>13</v>
      </c>
      <c r="C7" s="76" t="s">
        <v>62</v>
      </c>
      <c r="D7" s="76" t="str">
        <f>'Sp. JK.'!F8</f>
        <v>Kuslics Gergely</v>
      </c>
      <c r="E7" s="83">
        <f>'Sp. JK.'!S8</f>
        <v>0</v>
      </c>
      <c r="F7" s="83">
        <f>'Sp. JK.'!U8</f>
        <v>0</v>
      </c>
      <c r="G7" s="49">
        <f>'Sp. JK.'!V8</f>
        <v>0</v>
      </c>
      <c r="H7" s="50"/>
      <c r="I7" s="50"/>
      <c r="J7" s="50"/>
      <c r="K7" s="50"/>
      <c r="L7" s="50"/>
      <c r="M7" s="81"/>
      <c r="N7" s="81"/>
      <c r="O7" s="50"/>
      <c r="P7" s="50"/>
      <c r="Q7" s="50"/>
      <c r="R7" s="50"/>
      <c r="S7" s="50"/>
      <c r="T7" s="50"/>
      <c r="U7" s="81"/>
      <c r="V7" s="81"/>
      <c r="W7" s="50"/>
      <c r="X7" s="50"/>
      <c r="Y7" s="50"/>
      <c r="Z7" s="50"/>
      <c r="AA7" s="50"/>
      <c r="AB7" s="50"/>
      <c r="AC7" s="81"/>
      <c r="AD7" s="81"/>
      <c r="AE7" s="50"/>
      <c r="AF7" s="50"/>
      <c r="AG7" s="50"/>
      <c r="AH7" s="50"/>
      <c r="AI7" s="50"/>
      <c r="AJ7" s="50"/>
      <c r="AK7" s="50"/>
    </row>
    <row r="8" spans="1:37" ht="17.25" customHeight="1" thickBot="1">
      <c r="A8" s="248"/>
      <c r="B8" s="77">
        <f>'Sp. JK.'!D9</f>
        <v>20</v>
      </c>
      <c r="C8" s="77" t="s">
        <v>63</v>
      </c>
      <c r="D8" s="77" t="str">
        <f>'Sp. JK.'!F9</f>
        <v>Erdész Ákos</v>
      </c>
      <c r="E8" s="84">
        <f>'Sp. JK.'!S9</f>
        <v>172</v>
      </c>
      <c r="F8" s="84">
        <f>'Sp. JK.'!U9</f>
        <v>0</v>
      </c>
      <c r="G8" s="52">
        <f>'Sp. JK.'!V9</f>
        <v>2</v>
      </c>
      <c r="H8" s="50"/>
      <c r="I8" s="234">
        <v>18</v>
      </c>
      <c r="J8" s="114">
        <f>'Sp. JK.'!D44</f>
        <v>1</v>
      </c>
      <c r="K8" s="114" t="s">
        <v>47</v>
      </c>
      <c r="L8" s="114" t="str">
        <f>'Sp. JK.'!F44</f>
        <v>Erdész Ákos</v>
      </c>
      <c r="M8" s="115">
        <f>'Sp. JK.'!S44</f>
        <v>205</v>
      </c>
      <c r="N8" s="115">
        <f>'Sp. JK.'!U44</f>
        <v>19</v>
      </c>
      <c r="O8" s="49">
        <f>'Sp. JK.'!V44</f>
        <v>2</v>
      </c>
      <c r="P8" s="50"/>
      <c r="Q8" s="50"/>
      <c r="R8" s="50"/>
      <c r="S8" s="50"/>
      <c r="T8" s="50"/>
      <c r="U8" s="81"/>
      <c r="V8" s="81"/>
      <c r="W8" s="50"/>
      <c r="X8" s="50"/>
      <c r="Y8" s="50"/>
      <c r="AF8" s="50"/>
      <c r="AG8" s="50"/>
      <c r="AH8" s="50"/>
      <c r="AI8" s="50"/>
      <c r="AJ8" s="50"/>
      <c r="AK8" s="50"/>
    </row>
    <row r="9" spans="1:37" ht="17.25" customHeight="1" thickBot="1">
      <c r="A9" s="247">
        <v>3</v>
      </c>
      <c r="B9" s="76">
        <f>'Sp. JK.'!D12</f>
        <v>4</v>
      </c>
      <c r="C9" s="76" t="s">
        <v>62</v>
      </c>
      <c r="D9" s="76" t="str">
        <f>'Sp. JK.'!F12</f>
        <v>Németh Attila</v>
      </c>
      <c r="E9" s="83">
        <f>'Sp. JK.'!S12</f>
        <v>180</v>
      </c>
      <c r="F9" s="83">
        <f>'Sp. JK.'!U12</f>
        <v>23</v>
      </c>
      <c r="G9" s="49">
        <f>'Sp. JK.'!V12</f>
        <v>2</v>
      </c>
      <c r="I9" s="249"/>
      <c r="J9" s="116">
        <f>'Sp. JK.'!D45</f>
        <v>3</v>
      </c>
      <c r="K9" s="116" t="s">
        <v>52</v>
      </c>
      <c r="L9" s="116" t="str">
        <f>'Sp. JK.'!F45</f>
        <v>Németh Attila</v>
      </c>
      <c r="M9" s="117">
        <f>'Sp. JK.'!S45</f>
        <v>199</v>
      </c>
      <c r="N9" s="117">
        <f>'Sp. JK.'!U45</f>
        <v>16</v>
      </c>
      <c r="O9" s="52">
        <f>'Sp. JK.'!V45</f>
        <v>1</v>
      </c>
      <c r="Q9" s="50"/>
      <c r="R9" s="50"/>
      <c r="S9" s="50"/>
      <c r="T9" s="50"/>
      <c r="U9" s="81"/>
      <c r="V9" s="81"/>
      <c r="W9" s="50"/>
    </row>
    <row r="10" spans="1:37" ht="17.25" customHeight="1" thickBot="1">
      <c r="A10" s="248"/>
      <c r="B10" s="77">
        <f>'Sp. JK.'!D13</f>
        <v>29</v>
      </c>
      <c r="C10" s="77" t="s">
        <v>63</v>
      </c>
      <c r="D10" s="77" t="str">
        <f>'Sp. JK.'!F13</f>
        <v>Kocsa Róbert</v>
      </c>
      <c r="E10" s="84">
        <f>'Sp. JK.'!S13</f>
        <v>168</v>
      </c>
      <c r="F10" s="84">
        <f>'Sp. JK.'!U13</f>
        <v>20</v>
      </c>
      <c r="G10" s="52">
        <f>'Sp. JK.'!V13</f>
        <v>1</v>
      </c>
      <c r="I10" s="55"/>
      <c r="J10" s="38"/>
      <c r="K10" s="38"/>
      <c r="L10" s="57"/>
      <c r="M10" s="38"/>
      <c r="N10" s="38"/>
      <c r="Q10" s="247">
        <v>25</v>
      </c>
      <c r="R10" s="76">
        <f>'Sp. JK.'!D60</f>
        <v>18</v>
      </c>
      <c r="S10" s="76" t="s">
        <v>62</v>
      </c>
      <c r="T10" s="76" t="str">
        <f>'Sp. JK.'!F60</f>
        <v>Erdész Ákos</v>
      </c>
      <c r="U10" s="83">
        <f>'Sp. JK.'!S60</f>
        <v>180</v>
      </c>
      <c r="V10" s="83">
        <f>'Sp. JK.'!U60</f>
        <v>15</v>
      </c>
      <c r="W10" s="49">
        <f>'Sp. JK.'!V60</f>
        <v>2</v>
      </c>
    </row>
    <row r="11" spans="1:37" ht="17.25" customHeight="1" thickBot="1">
      <c r="A11" s="247">
        <v>5</v>
      </c>
      <c r="B11" s="76">
        <f>'Sp. JK.'!D16</f>
        <v>12</v>
      </c>
      <c r="C11" s="76" t="s">
        <v>62</v>
      </c>
      <c r="D11" s="76" t="str">
        <f>'Sp. JK.'!F16</f>
        <v>Házi Márk</v>
      </c>
      <c r="E11" s="83">
        <f>'Sp. JK.'!S16</f>
        <v>192</v>
      </c>
      <c r="F11" s="83">
        <f>'Sp. JK.'!U16</f>
        <v>22</v>
      </c>
      <c r="G11" s="49">
        <f>'Sp. JK.'!V16</f>
        <v>2</v>
      </c>
      <c r="I11" s="38"/>
      <c r="J11" s="38"/>
      <c r="K11" s="38"/>
      <c r="L11" s="38"/>
      <c r="M11" s="38"/>
      <c r="N11" s="38"/>
      <c r="O11" s="38"/>
      <c r="Q11" s="248"/>
      <c r="R11" s="77">
        <f>'Sp. JK.'!D61</f>
        <v>20</v>
      </c>
      <c r="S11" s="77" t="s">
        <v>63</v>
      </c>
      <c r="T11" s="77" t="str">
        <f>'Sp. JK.'!F61</f>
        <v>Kocza Norbert</v>
      </c>
      <c r="U11" s="84">
        <f>'Sp. JK.'!S61</f>
        <v>175</v>
      </c>
      <c r="V11" s="84">
        <f>'Sp. JK.'!U61</f>
        <v>14</v>
      </c>
      <c r="W11" s="52">
        <f>'Sp. JK.'!V61</f>
        <v>1</v>
      </c>
    </row>
    <row r="12" spans="1:37" ht="17.25" customHeight="1" thickBot="1">
      <c r="A12" s="248"/>
      <c r="B12" s="77">
        <f>'Sp. JK.'!D17</f>
        <v>21</v>
      </c>
      <c r="C12" s="77" t="s">
        <v>63</v>
      </c>
      <c r="D12" s="77" t="str">
        <f>'Sp. JK.'!F17</f>
        <v>Németh József</v>
      </c>
      <c r="E12" s="84">
        <f>'Sp. JK.'!S17</f>
        <v>184</v>
      </c>
      <c r="F12" s="84">
        <f>'Sp. JK.'!U17</f>
        <v>18</v>
      </c>
      <c r="G12" s="52">
        <f>'Sp. JK.'!V17</f>
        <v>1</v>
      </c>
      <c r="I12" s="234">
        <v>20</v>
      </c>
      <c r="J12" s="114">
        <f>'Sp. JK.'!D48</f>
        <v>5</v>
      </c>
      <c r="K12" s="114" t="s">
        <v>47</v>
      </c>
      <c r="L12" s="114" t="str">
        <f>'Sp. JK.'!F48</f>
        <v>Házi Márk</v>
      </c>
      <c r="M12" s="115">
        <f>'Sp. JK.'!S48</f>
        <v>186</v>
      </c>
      <c r="N12" s="115">
        <f>'Sp. JK.'!U48</f>
        <v>0</v>
      </c>
      <c r="O12" s="49">
        <f>'Sp. JK.'!V48</f>
        <v>0</v>
      </c>
    </row>
    <row r="13" spans="1:37" ht="17.25" customHeight="1" thickBot="1">
      <c r="A13" s="247">
        <v>7</v>
      </c>
      <c r="B13" s="76">
        <f>'Sp. JK.'!D20</f>
        <v>5</v>
      </c>
      <c r="C13" s="76" t="s">
        <v>62</v>
      </c>
      <c r="D13" s="76" t="str">
        <f>'Sp. JK.'!F20</f>
        <v>Pintér Károly</v>
      </c>
      <c r="E13" s="83">
        <f>'Sp. JK.'!S20</f>
        <v>170</v>
      </c>
      <c r="F13" s="83">
        <f>'Sp. JK.'!U20</f>
        <v>0</v>
      </c>
      <c r="G13" s="49">
        <f>'Sp. JK.'!V20</f>
        <v>0</v>
      </c>
      <c r="I13" s="235"/>
      <c r="J13" s="116">
        <f>'Sp. JK.'!D49</f>
        <v>7</v>
      </c>
      <c r="K13" s="116" t="s">
        <v>52</v>
      </c>
      <c r="L13" s="116" t="str">
        <f>'Sp. JK.'!F49</f>
        <v>Kocza Norbert</v>
      </c>
      <c r="M13" s="117">
        <f>'Sp. JK.'!S49</f>
        <v>190</v>
      </c>
      <c r="N13" s="117">
        <f>'Sp. JK.'!U49</f>
        <v>0</v>
      </c>
      <c r="O13" s="52">
        <f>'Sp. JK.'!V49</f>
        <v>2</v>
      </c>
      <c r="T13" s="9"/>
    </row>
    <row r="14" spans="1:37" ht="17.25" customHeight="1" thickBot="1">
      <c r="A14" s="248"/>
      <c r="B14" s="77">
        <f>'Sp. JK.'!D21</f>
        <v>28</v>
      </c>
      <c r="C14" s="77" t="s">
        <v>63</v>
      </c>
      <c r="D14" s="77" t="str">
        <f>'Sp. JK.'!F21</f>
        <v>Kocza Norbert</v>
      </c>
      <c r="E14" s="84">
        <f>'Sp. JK.'!S21</f>
        <v>187</v>
      </c>
      <c r="F14" s="84">
        <f>'Sp. JK.'!U21</f>
        <v>0</v>
      </c>
      <c r="G14" s="52">
        <f>'Sp. JK.'!V21</f>
        <v>2</v>
      </c>
      <c r="I14" s="38"/>
      <c r="J14" s="38"/>
      <c r="K14" s="38"/>
      <c r="L14" s="38"/>
      <c r="M14" s="55"/>
      <c r="N14" s="55"/>
      <c r="O14" s="55"/>
      <c r="T14" s="9"/>
      <c r="Y14" s="234">
        <v>30</v>
      </c>
      <c r="Z14" s="114">
        <f>'Sp. JK.'!D72</f>
        <v>25</v>
      </c>
      <c r="AA14" s="114" t="s">
        <v>47</v>
      </c>
      <c r="AB14" s="114" t="str">
        <f>'Sp. JK.'!F72</f>
        <v>Erdész Ákos</v>
      </c>
      <c r="AC14" s="115">
        <f>'Sp. JK.'!S72</f>
        <v>173</v>
      </c>
      <c r="AD14" s="115">
        <f>'Sp. JK.'!U72</f>
        <v>0</v>
      </c>
      <c r="AE14" s="49">
        <f>'Sp. JK.'!V72</f>
        <v>0</v>
      </c>
    </row>
    <row r="15" spans="1:37" ht="17.25" customHeight="1" thickBot="1">
      <c r="A15" s="247">
        <v>9</v>
      </c>
      <c r="B15" s="76">
        <f>'Sp. JK.'!D24</f>
        <v>10</v>
      </c>
      <c r="C15" s="76" t="s">
        <v>62</v>
      </c>
      <c r="D15" s="76" t="str">
        <f>'Sp. JK.'!F24</f>
        <v>Poroszlai Gergő</v>
      </c>
      <c r="E15" s="83">
        <f>'Sp. JK.'!S24</f>
        <v>200</v>
      </c>
      <c r="F15" s="83">
        <f>'Sp. JK.'!U24</f>
        <v>16</v>
      </c>
      <c r="G15" s="49">
        <f>'Sp. JK.'!V24</f>
        <v>2</v>
      </c>
      <c r="I15" s="38"/>
      <c r="J15" s="38"/>
      <c r="K15" s="38"/>
      <c r="L15" s="38"/>
      <c r="M15" s="38"/>
      <c r="N15" s="38"/>
      <c r="O15" s="38"/>
      <c r="T15" s="9"/>
      <c r="Y15" s="235"/>
      <c r="Z15" s="116">
        <f>'Sp. JK.'!D73</f>
        <v>27</v>
      </c>
      <c r="AA15" s="116" t="s">
        <v>52</v>
      </c>
      <c r="AB15" s="116" t="str">
        <f>'Sp. JK.'!F73</f>
        <v>Poroszlai Gergő</v>
      </c>
      <c r="AC15" s="117">
        <f>'Sp. JK.'!S73</f>
        <v>187</v>
      </c>
      <c r="AD15" s="117">
        <f>'Sp. JK.'!U73</f>
        <v>0</v>
      </c>
      <c r="AE15" s="52">
        <f>'Sp. JK.'!V73</f>
        <v>2</v>
      </c>
    </row>
    <row r="16" spans="1:37" ht="17.25" customHeight="1" thickBot="1">
      <c r="A16" s="248"/>
      <c r="B16" s="77">
        <f>'Sp. JK.'!D25</f>
        <v>23</v>
      </c>
      <c r="C16" s="77" t="s">
        <v>63</v>
      </c>
      <c r="D16" s="77" t="str">
        <f>'Sp. JK.'!F25</f>
        <v>Lendvai Bence</v>
      </c>
      <c r="E16" s="84">
        <f>'Sp. JK.'!S25</f>
        <v>196</v>
      </c>
      <c r="F16" s="84">
        <f>'Sp. JK.'!U25</f>
        <v>15</v>
      </c>
      <c r="G16" s="52">
        <f>'Sp. JK.'!V25</f>
        <v>1</v>
      </c>
      <c r="I16" s="234">
        <v>22</v>
      </c>
      <c r="J16" s="114">
        <f>'Sp. JK.'!D52</f>
        <v>9</v>
      </c>
      <c r="K16" s="114" t="s">
        <v>47</v>
      </c>
      <c r="L16" s="114" t="str">
        <f>'Sp. JK.'!F52</f>
        <v>Poroszlai Gergő</v>
      </c>
      <c r="M16" s="115">
        <f>'Sp. JK.'!S52</f>
        <v>216</v>
      </c>
      <c r="N16" s="115">
        <f>'Sp. JK.'!U52</f>
        <v>0</v>
      </c>
      <c r="O16" s="49">
        <f>'Sp. JK.'!V52</f>
        <v>2</v>
      </c>
      <c r="T16" s="9"/>
      <c r="Z16" s="9"/>
      <c r="AA16" s="9"/>
      <c r="AB16" s="9"/>
      <c r="AC16" s="82"/>
      <c r="AD16" s="82"/>
    </row>
    <row r="17" spans="1:31" ht="17.25" customHeight="1" thickBot="1">
      <c r="A17" s="247">
        <v>11</v>
      </c>
      <c r="B17" s="76">
        <f>'Sp. JK.'!D28</f>
        <v>7</v>
      </c>
      <c r="C17" s="76" t="s">
        <v>62</v>
      </c>
      <c r="D17" s="76" t="str">
        <f>'Sp. JK.'!F28</f>
        <v>Tóth Áron</v>
      </c>
      <c r="E17" s="83">
        <f>'Sp. JK.'!S28</f>
        <v>180</v>
      </c>
      <c r="F17" s="83">
        <f>'Sp. JK.'!U28</f>
        <v>17</v>
      </c>
      <c r="G17" s="49">
        <f>'Sp. JK.'!V28</f>
        <v>2</v>
      </c>
      <c r="I17" s="235"/>
      <c r="J17" s="116">
        <f>'Sp. JK.'!D53</f>
        <v>11</v>
      </c>
      <c r="K17" s="116" t="s">
        <v>52</v>
      </c>
      <c r="L17" s="116" t="str">
        <f>'Sp. JK.'!F53</f>
        <v>Tóth Áron</v>
      </c>
      <c r="M17" s="117">
        <f>'Sp. JK.'!S53</f>
        <v>168</v>
      </c>
      <c r="N17" s="117">
        <f>'Sp. JK.'!U53</f>
        <v>0</v>
      </c>
      <c r="O17" s="52">
        <f>'Sp. JK.'!V53</f>
        <v>0</v>
      </c>
      <c r="Q17" s="247">
        <v>27</v>
      </c>
      <c r="R17" s="76">
        <f>'Sp. JK.'!D64</f>
        <v>22</v>
      </c>
      <c r="S17" s="76" t="s">
        <v>62</v>
      </c>
      <c r="T17" s="76" t="str">
        <f>'Sp. JK.'!F64</f>
        <v>Poroszlai Gergő</v>
      </c>
      <c r="U17" s="83">
        <f>'Sp. JK.'!S64</f>
        <v>182</v>
      </c>
      <c r="V17" s="83">
        <f>'Sp. JK.'!U64</f>
        <v>20</v>
      </c>
      <c r="W17" s="49">
        <f>'Sp. JK.'!V64</f>
        <v>2</v>
      </c>
      <c r="Z17" s="9"/>
      <c r="AA17" s="9"/>
      <c r="AB17" s="9"/>
      <c r="AC17" s="82"/>
      <c r="AD17" s="82"/>
    </row>
    <row r="18" spans="1:31" ht="17.25" customHeight="1" thickBot="1">
      <c r="A18" s="248"/>
      <c r="B18" s="77">
        <f>'Sp. JK.'!D29</f>
        <v>26</v>
      </c>
      <c r="C18" s="77" t="s">
        <v>63</v>
      </c>
      <c r="D18" s="77" t="str">
        <f>'Sp. JK.'!F29</f>
        <v>Ifj. Horváth Péter</v>
      </c>
      <c r="E18" s="84">
        <f>'Sp. JK.'!S29</f>
        <v>197</v>
      </c>
      <c r="F18" s="84">
        <f>'Sp. JK.'!U29</f>
        <v>16</v>
      </c>
      <c r="G18" s="52">
        <f>'Sp. JK.'!V29</f>
        <v>1</v>
      </c>
      <c r="I18" s="38"/>
      <c r="J18" s="38"/>
      <c r="K18" s="38"/>
      <c r="L18" s="38"/>
      <c r="M18" s="55"/>
      <c r="N18" s="55"/>
      <c r="O18" s="55"/>
      <c r="Q18" s="248"/>
      <c r="R18" s="77">
        <f>'Sp. JK.'!D65</f>
        <v>24</v>
      </c>
      <c r="S18" s="77" t="s">
        <v>63</v>
      </c>
      <c r="T18" s="77" t="str">
        <f>'Sp. JK.'!F65</f>
        <v>Sárosi Krisztián</v>
      </c>
      <c r="U18" s="84">
        <f>'Sp. JK.'!S65</f>
        <v>175</v>
      </c>
      <c r="V18" s="84">
        <f>'Sp. JK.'!U65</f>
        <v>17</v>
      </c>
      <c r="W18" s="52">
        <f>'Sp. JK.'!V65</f>
        <v>1</v>
      </c>
    </row>
    <row r="19" spans="1:31" ht="17.25" customHeight="1" thickBot="1">
      <c r="A19" s="247">
        <v>13</v>
      </c>
      <c r="B19" s="76">
        <f>'Sp. JK.'!D32</f>
        <v>15</v>
      </c>
      <c r="C19" s="76" t="s">
        <v>62</v>
      </c>
      <c r="D19" s="76" t="str">
        <f>'Sp. JK.'!F32</f>
        <v>Gulyás Róbert</v>
      </c>
      <c r="E19" s="83">
        <f>'Sp. JK.'!S32</f>
        <v>188</v>
      </c>
      <c r="F19" s="83">
        <f>'Sp. JK.'!U32</f>
        <v>0</v>
      </c>
      <c r="G19" s="49">
        <f>'Sp. JK.'!V32</f>
        <v>0</v>
      </c>
      <c r="I19" s="38"/>
      <c r="J19" s="38"/>
      <c r="K19" s="38"/>
      <c r="L19" s="38"/>
      <c r="M19" s="38"/>
      <c r="N19" s="38"/>
      <c r="O19" s="38"/>
    </row>
    <row r="20" spans="1:31" ht="17.25" customHeight="1" thickBot="1">
      <c r="A20" s="248"/>
      <c r="B20" s="77">
        <f>'Sp. JK.'!D33</f>
        <v>18</v>
      </c>
      <c r="C20" s="77" t="s">
        <v>63</v>
      </c>
      <c r="D20" s="77" t="str">
        <f>'Sp. JK.'!F33</f>
        <v>Sárosi Krisztián</v>
      </c>
      <c r="E20" s="84">
        <f>'Sp. JK.'!S33</f>
        <v>191</v>
      </c>
      <c r="F20" s="84">
        <f>'Sp. JK.'!U33</f>
        <v>0</v>
      </c>
      <c r="G20" s="52">
        <f>'Sp. JK.'!V33</f>
        <v>2</v>
      </c>
      <c r="I20" s="234">
        <v>24</v>
      </c>
      <c r="J20" s="114">
        <f>'Sp. JK.'!D56</f>
        <v>13</v>
      </c>
      <c r="K20" s="114" t="s">
        <v>47</v>
      </c>
      <c r="L20" s="114" t="str">
        <f>'Sp. JK.'!F56</f>
        <v>Sárosi Krisztián</v>
      </c>
      <c r="M20" s="115">
        <f>'Sp. JK.'!S56</f>
        <v>199</v>
      </c>
      <c r="N20" s="115">
        <f>'Sp. JK.'!U56</f>
        <v>0</v>
      </c>
      <c r="O20" s="49">
        <f>'Sp. JK.'!V56</f>
        <v>2</v>
      </c>
    </row>
    <row r="21" spans="1:31" ht="17.25" customHeight="1" thickBot="1">
      <c r="A21" s="247">
        <v>15</v>
      </c>
      <c r="B21" s="76">
        <f>'Sp. JK.'!D36</f>
        <v>2</v>
      </c>
      <c r="C21" s="76" t="s">
        <v>62</v>
      </c>
      <c r="D21" s="76" t="str">
        <f>'Sp. JK.'!F36</f>
        <v>Molnár Pál</v>
      </c>
      <c r="E21" s="83">
        <f>'Sp. JK.'!S36</f>
        <v>202</v>
      </c>
      <c r="F21" s="83">
        <f>'Sp. JK.'!U36</f>
        <v>19</v>
      </c>
      <c r="G21" s="49">
        <f>'Sp. JK.'!V36</f>
        <v>2</v>
      </c>
      <c r="I21" s="235"/>
      <c r="J21" s="116">
        <f>'Sp. JK.'!D57</f>
        <v>15</v>
      </c>
      <c r="K21" s="116" t="s">
        <v>52</v>
      </c>
      <c r="L21" s="116" t="str">
        <f>'Sp. JK.'!F57</f>
        <v>Molnár Pál</v>
      </c>
      <c r="M21" s="117">
        <f>'Sp. JK.'!S57</f>
        <v>194</v>
      </c>
      <c r="N21" s="117">
        <f>'Sp. JK.'!U57</f>
        <v>0</v>
      </c>
      <c r="O21" s="52">
        <f>'Sp. JK.'!V57</f>
        <v>0</v>
      </c>
    </row>
    <row r="22" spans="1:31" ht="17.25" customHeight="1" thickBot="1">
      <c r="A22" s="248"/>
      <c r="B22" s="77">
        <f>'Sp. JK.'!D37</f>
        <v>31</v>
      </c>
      <c r="C22" s="77" t="s">
        <v>63</v>
      </c>
      <c r="D22" s="77" t="str">
        <f>'Sp. JK.'!F37</f>
        <v>Felvégi Ádám</v>
      </c>
      <c r="E22" s="84">
        <f>'Sp. JK.'!S37</f>
        <v>196</v>
      </c>
      <c r="F22" s="84">
        <f>'Sp. JK.'!U37</f>
        <v>18</v>
      </c>
      <c r="G22" s="52">
        <f>'Sp. JK.'!V37</f>
        <v>1</v>
      </c>
      <c r="M22" s="38"/>
      <c r="N22" s="38"/>
      <c r="Y22" s="238" t="s">
        <v>48</v>
      </c>
      <c r="Z22" s="239"/>
      <c r="AA22" s="240"/>
      <c r="AB22" s="240"/>
      <c r="AC22" s="240"/>
      <c r="AD22" s="240"/>
      <c r="AE22" s="241"/>
    </row>
    <row r="23" spans="1:31" ht="17.25" customHeight="1" thickBot="1">
      <c r="A23" s="232">
        <v>16</v>
      </c>
      <c r="B23" s="53">
        <f>'Sp. JK.'!D38</f>
        <v>1</v>
      </c>
      <c r="C23" s="53" t="s">
        <v>47</v>
      </c>
      <c r="D23" s="48" t="str">
        <f>'Sp. JK.'!F38</f>
        <v>Ifj. Brancsek János</v>
      </c>
      <c r="E23" s="79">
        <f>'Sp. JK.'!S38</f>
        <v>229</v>
      </c>
      <c r="F23" s="79">
        <f>'Sp. JK.'!U38</f>
        <v>0</v>
      </c>
      <c r="G23" s="49">
        <f>'Sp. JK.'!V38</f>
        <v>2</v>
      </c>
      <c r="L23" s="8"/>
      <c r="M23" s="38"/>
      <c r="N23" s="38"/>
      <c r="O23" s="38"/>
      <c r="Y23" s="236">
        <v>31</v>
      </c>
      <c r="Z23" s="66">
        <f>'Sp. JK.'!D76</f>
        <v>30</v>
      </c>
      <c r="AA23" s="66" t="s">
        <v>62</v>
      </c>
      <c r="AB23" s="66" t="str">
        <f>'Sp. JK.'!F76</f>
        <v>Poroszlai Gergő</v>
      </c>
      <c r="AC23" s="85">
        <f>'Sp. JK.'!S76</f>
        <v>185</v>
      </c>
      <c r="AD23" s="85">
        <f>'Sp. JK.'!U76</f>
        <v>15</v>
      </c>
      <c r="AE23" s="49">
        <f>'Sp. JK.'!V76</f>
        <v>1</v>
      </c>
    </row>
    <row r="24" spans="1:31" ht="17.25" customHeight="1" thickBot="1">
      <c r="A24" s="233"/>
      <c r="B24" s="54">
        <f>'Sp. JK.'!D39</f>
        <v>32</v>
      </c>
      <c r="C24" s="54" t="s">
        <v>52</v>
      </c>
      <c r="D24" s="51" t="str">
        <f>'Sp. JK.'!F39</f>
        <v>Bólya Tamás</v>
      </c>
      <c r="E24" s="80">
        <f>'Sp. JK.'!S39</f>
        <v>190</v>
      </c>
      <c r="F24" s="80">
        <f>'Sp. JK.'!U39</f>
        <v>0</v>
      </c>
      <c r="G24" s="52">
        <f>'Sp. JK.'!V39</f>
        <v>0</v>
      </c>
      <c r="I24" s="232">
        <v>23</v>
      </c>
      <c r="J24" s="48">
        <f>'Sp. JK.'!D54</f>
        <v>14</v>
      </c>
      <c r="K24" s="48" t="s">
        <v>62</v>
      </c>
      <c r="L24" s="48" t="str">
        <f>'Sp. JK.'!F54</f>
        <v>Hauptman Bence</v>
      </c>
      <c r="M24" s="79">
        <f>'Sp. JK.'!S54</f>
        <v>194</v>
      </c>
      <c r="N24" s="79">
        <f>'Sp. JK.'!U54</f>
        <v>14</v>
      </c>
      <c r="O24" s="49">
        <f>'Sp. JK.'!V54</f>
        <v>1</v>
      </c>
      <c r="Y24" s="237"/>
      <c r="Z24" s="67">
        <f>'Sp. JK.'!D77</f>
        <v>29</v>
      </c>
      <c r="AA24" s="67" t="s">
        <v>63</v>
      </c>
      <c r="AB24" s="67" t="str">
        <f>'Sp. JK.'!F77</f>
        <v>Tóth Tamás</v>
      </c>
      <c r="AC24" s="86">
        <f>'Sp. JK.'!S77</f>
        <v>179</v>
      </c>
      <c r="AD24" s="86">
        <f>'Sp. JK.'!U77</f>
        <v>18</v>
      </c>
      <c r="AE24" s="52">
        <f>'Sp. JK.'!V77</f>
        <v>2</v>
      </c>
    </row>
    <row r="25" spans="1:31" ht="17.25" customHeight="1" thickBot="1">
      <c r="A25" s="232">
        <v>14</v>
      </c>
      <c r="B25" s="53">
        <f>'Sp. JK.'!D34</f>
        <v>16</v>
      </c>
      <c r="C25" s="53" t="s">
        <v>47</v>
      </c>
      <c r="D25" s="48" t="str">
        <f>'Sp. JK.'!F34</f>
        <v>Gergó Richárd</v>
      </c>
      <c r="E25" s="79">
        <f>'Sp. JK.'!S34</f>
        <v>0</v>
      </c>
      <c r="F25" s="79">
        <f>'Sp. JK.'!U34</f>
        <v>0</v>
      </c>
      <c r="G25" s="49">
        <f>'Sp. JK.'!V34</f>
        <v>0</v>
      </c>
      <c r="I25" s="233"/>
      <c r="J25" s="51">
        <f>'Sp. JK.'!D55</f>
        <v>16</v>
      </c>
      <c r="K25" s="51" t="s">
        <v>63</v>
      </c>
      <c r="L25" s="51" t="str">
        <f>'Sp. JK.'!F55</f>
        <v>Ifj. Brancsek János</v>
      </c>
      <c r="M25" s="80">
        <f>'Sp. JK.'!S55</f>
        <v>182</v>
      </c>
      <c r="N25" s="80">
        <f>'Sp. JK.'!U55</f>
        <v>21</v>
      </c>
      <c r="O25" s="52">
        <f>'Sp. JK.'!V55</f>
        <v>2</v>
      </c>
    </row>
    <row r="26" spans="1:31" ht="17.25" customHeight="1" thickBot="1">
      <c r="A26" s="233"/>
      <c r="B26" s="54">
        <f>'Sp. JK.'!D35</f>
        <v>17</v>
      </c>
      <c r="C26" s="54" t="s">
        <v>52</v>
      </c>
      <c r="D26" s="51" t="str">
        <f>'Sp. JK.'!F35</f>
        <v>Hauptman Bence</v>
      </c>
      <c r="E26" s="80">
        <f>'Sp. JK.'!S35</f>
        <v>176</v>
      </c>
      <c r="F26" s="80">
        <f>'Sp. JK.'!U35</f>
        <v>0</v>
      </c>
      <c r="G26" s="52">
        <f>'Sp. JK.'!V35</f>
        <v>2</v>
      </c>
      <c r="I26" s="38"/>
      <c r="J26" s="38"/>
      <c r="K26" s="38"/>
      <c r="L26" s="38"/>
      <c r="M26" s="55"/>
      <c r="N26" s="55"/>
      <c r="O26" s="55"/>
      <c r="Q26" s="232">
        <v>28</v>
      </c>
      <c r="R26" s="48">
        <f>'Sp. JK.'!D66</f>
        <v>21</v>
      </c>
      <c r="S26" s="48" t="s">
        <v>47</v>
      </c>
      <c r="T26" s="48" t="str">
        <f>'Sp. JK.'!F66</f>
        <v>Farkas Ádám</v>
      </c>
      <c r="U26" s="79">
        <f>'Sp. JK.'!S66</f>
        <v>174</v>
      </c>
      <c r="V26" s="79">
        <f>'Sp. JK.'!U66</f>
        <v>0</v>
      </c>
      <c r="W26" s="49">
        <f>'Sp. JK.'!V66</f>
        <v>0</v>
      </c>
    </row>
    <row r="27" spans="1:31" ht="17.25" customHeight="1" thickBot="1">
      <c r="A27" s="232">
        <v>12</v>
      </c>
      <c r="B27" s="53">
        <f>'Sp. JK.'!D30</f>
        <v>8</v>
      </c>
      <c r="C27" s="53" t="s">
        <v>47</v>
      </c>
      <c r="D27" s="48" t="str">
        <f>'Sp. JK.'!F30</f>
        <v>Farkas Ádám</v>
      </c>
      <c r="E27" s="79">
        <f>'Sp. JK.'!S30</f>
        <v>162</v>
      </c>
      <c r="F27" s="79">
        <f>'Sp. JK.'!U30</f>
        <v>20</v>
      </c>
      <c r="G27" s="49">
        <f>'Sp. JK.'!V30</f>
        <v>2</v>
      </c>
      <c r="I27" s="38"/>
      <c r="J27" s="38"/>
      <c r="K27" s="38"/>
      <c r="L27" s="38"/>
      <c r="M27" s="38"/>
      <c r="N27" s="38"/>
      <c r="O27" s="38"/>
      <c r="Q27" s="233"/>
      <c r="R27" s="51">
        <f>'Sp. JK.'!D67</f>
        <v>23</v>
      </c>
      <c r="S27" s="51" t="s">
        <v>52</v>
      </c>
      <c r="T27" s="51" t="str">
        <f>'Sp. JK.'!F67</f>
        <v>Ifj. Brancsek János</v>
      </c>
      <c r="U27" s="80">
        <f>'Sp. JK.'!S67</f>
        <v>210</v>
      </c>
      <c r="V27" s="80">
        <f>'Sp. JK.'!U67</f>
        <v>0</v>
      </c>
      <c r="W27" s="52">
        <f>'Sp. JK.'!V67</f>
        <v>2</v>
      </c>
    </row>
    <row r="28" spans="1:31" ht="17.25" customHeight="1" thickBot="1">
      <c r="A28" s="233"/>
      <c r="B28" s="54">
        <f>'Sp. JK.'!D31</f>
        <v>25</v>
      </c>
      <c r="C28" s="54" t="s">
        <v>52</v>
      </c>
      <c r="D28" s="51" t="str">
        <f>'Sp. JK.'!F31</f>
        <v>Rozmán Szabolcs</v>
      </c>
      <c r="E28" s="80">
        <f>'Sp. JK.'!S31</f>
        <v>167</v>
      </c>
      <c r="F28" s="80">
        <f>'Sp. JK.'!U31</f>
        <v>17</v>
      </c>
      <c r="G28" s="52">
        <f>'Sp. JK.'!V31</f>
        <v>1</v>
      </c>
      <c r="I28" s="232">
        <v>21</v>
      </c>
      <c r="J28" s="48">
        <f>'Sp. JK.'!D50</f>
        <v>10</v>
      </c>
      <c r="K28" s="48" t="s">
        <v>62</v>
      </c>
      <c r="L28" s="48" t="str">
        <f>'Sp. JK.'!F50</f>
        <v>Nagy Gergő</v>
      </c>
      <c r="M28" s="79">
        <f>'Sp. JK.'!S50</f>
        <v>162</v>
      </c>
      <c r="N28" s="79">
        <f>'Sp. JK.'!U50</f>
        <v>0</v>
      </c>
      <c r="O28" s="49">
        <f>'Sp. JK.'!V50</f>
        <v>0</v>
      </c>
    </row>
    <row r="29" spans="1:31" ht="17.25" customHeight="1" thickBot="1">
      <c r="A29" s="232">
        <v>10</v>
      </c>
      <c r="B29" s="53">
        <f>'Sp. JK.'!D26</f>
        <v>9</v>
      </c>
      <c r="C29" s="53" t="s">
        <v>47</v>
      </c>
      <c r="D29" s="48" t="str">
        <f>'Sp. JK.'!F26</f>
        <v>Jurics Gergő</v>
      </c>
      <c r="E29" s="79">
        <f>'Sp. JK.'!S26</f>
        <v>172</v>
      </c>
      <c r="F29" s="79">
        <f>'Sp. JK.'!U26</f>
        <v>0</v>
      </c>
      <c r="G29" s="49">
        <f>'Sp. JK.'!V26</f>
        <v>0</v>
      </c>
      <c r="I29" s="233"/>
      <c r="J29" s="51">
        <f>'Sp. JK.'!D51</f>
        <v>12</v>
      </c>
      <c r="K29" s="51" t="s">
        <v>63</v>
      </c>
      <c r="L29" s="51" t="str">
        <f>'Sp. JK.'!F51</f>
        <v>Farkas Ádám</v>
      </c>
      <c r="M29" s="80">
        <f>'Sp. JK.'!S51</f>
        <v>207</v>
      </c>
      <c r="N29" s="80">
        <f>'Sp. JK.'!U51</f>
        <v>0</v>
      </c>
      <c r="O29" s="52">
        <f>'Sp. JK.'!V51</f>
        <v>2</v>
      </c>
    </row>
    <row r="30" spans="1:31" ht="17.25" customHeight="1" thickBot="1">
      <c r="A30" s="233"/>
      <c r="B30" s="54">
        <f>'Sp. JK.'!D27</f>
        <v>24</v>
      </c>
      <c r="C30" s="54" t="s">
        <v>52</v>
      </c>
      <c r="D30" s="51" t="str">
        <f>'Sp. JK.'!F27</f>
        <v>Nagy Gergő</v>
      </c>
      <c r="E30" s="80">
        <f>'Sp. JK.'!S27</f>
        <v>187</v>
      </c>
      <c r="F30" s="80">
        <f>'Sp. JK.'!U27</f>
        <v>0</v>
      </c>
      <c r="G30" s="52">
        <f>'Sp. JK.'!V27</f>
        <v>2</v>
      </c>
      <c r="I30" s="38"/>
      <c r="J30" s="38"/>
      <c r="K30" s="38"/>
      <c r="L30" s="38"/>
      <c r="M30" s="55"/>
      <c r="N30" s="55"/>
      <c r="O30" s="55"/>
      <c r="Y30" s="232">
        <v>29</v>
      </c>
      <c r="Z30" s="48">
        <f>'Sp. JK.'!D70</f>
        <v>26</v>
      </c>
      <c r="AA30" s="48" t="s">
        <v>62</v>
      </c>
      <c r="AB30" s="48" t="str">
        <f>'Sp. JK.'!F70</f>
        <v>Tóth Tamás</v>
      </c>
      <c r="AC30" s="79">
        <f>'Sp. JK.'!S70</f>
        <v>206</v>
      </c>
      <c r="AD30" s="79">
        <f>'Sp. JK.'!U70</f>
        <v>21</v>
      </c>
      <c r="AE30" s="49">
        <f>'Sp. JK.'!V70</f>
        <v>2</v>
      </c>
    </row>
    <row r="31" spans="1:31" ht="17.25" customHeight="1" thickBot="1">
      <c r="A31" s="232">
        <v>8</v>
      </c>
      <c r="B31" s="53">
        <f>'Sp. JK.'!D22</f>
        <v>6</v>
      </c>
      <c r="C31" s="53" t="s">
        <v>47</v>
      </c>
      <c r="D31" s="48" t="str">
        <f>'Sp. JK.'!F22</f>
        <v>Tóth Tamás</v>
      </c>
      <c r="E31" s="79">
        <f>'Sp. JK.'!S22</f>
        <v>204</v>
      </c>
      <c r="F31" s="79">
        <f>'Sp. JK.'!U22</f>
        <v>0</v>
      </c>
      <c r="G31" s="49">
        <f>'Sp. JK.'!V22</f>
        <v>2</v>
      </c>
      <c r="I31" s="38"/>
      <c r="J31" s="38"/>
      <c r="K31" s="38"/>
      <c r="L31" s="38"/>
      <c r="M31" s="38"/>
      <c r="N31" s="38"/>
      <c r="O31" s="38"/>
      <c r="Y31" s="233"/>
      <c r="Z31" s="51">
        <f>'Sp. JK.'!D71</f>
        <v>28</v>
      </c>
      <c r="AA31" s="51" t="s">
        <v>63</v>
      </c>
      <c r="AB31" s="51" t="str">
        <f>'Sp. JK.'!F71</f>
        <v>Ifj. Brancsek János</v>
      </c>
      <c r="AC31" s="80">
        <f>'Sp. JK.'!S71</f>
        <v>204</v>
      </c>
      <c r="AD31" s="80">
        <f>'Sp. JK.'!U71</f>
        <v>19</v>
      </c>
      <c r="AE31" s="52">
        <f>'Sp. JK.'!V71</f>
        <v>1</v>
      </c>
    </row>
    <row r="32" spans="1:31" ht="17.25" customHeight="1" thickBot="1">
      <c r="A32" s="233"/>
      <c r="B32" s="54">
        <f>'Sp. JK.'!D23</f>
        <v>27</v>
      </c>
      <c r="C32" s="54" t="s">
        <v>52</v>
      </c>
      <c r="D32" s="51" t="str">
        <f>'Sp. JK.'!F23</f>
        <v>Modrovits István</v>
      </c>
      <c r="E32" s="80">
        <f>'Sp. JK.'!S23</f>
        <v>176</v>
      </c>
      <c r="F32" s="80">
        <f>'Sp. JK.'!U23</f>
        <v>0</v>
      </c>
      <c r="G32" s="52">
        <f>'Sp. JK.'!V23</f>
        <v>0</v>
      </c>
      <c r="I32" s="232">
        <v>19</v>
      </c>
      <c r="J32" s="48">
        <f>'Sp. JK.'!D46</f>
        <v>6</v>
      </c>
      <c r="K32" s="48" t="s">
        <v>62</v>
      </c>
      <c r="L32" s="48" t="str">
        <f>'Sp. JK.'!F46</f>
        <v>Lendvai András</v>
      </c>
      <c r="M32" s="79">
        <f>'Sp. JK.'!S46</f>
        <v>210</v>
      </c>
      <c r="N32" s="79">
        <f>'Sp. JK.'!U46</f>
        <v>14</v>
      </c>
      <c r="O32" s="49">
        <f>'Sp. JK.'!V46</f>
        <v>1</v>
      </c>
    </row>
    <row r="33" spans="1:37" ht="17.25" customHeight="1" thickBot="1">
      <c r="A33" s="232">
        <v>6</v>
      </c>
      <c r="B33" s="53">
        <f>'Sp. JK.'!D18</f>
        <v>11</v>
      </c>
      <c r="C33" s="53" t="s">
        <v>47</v>
      </c>
      <c r="D33" s="48" t="str">
        <f>'Sp. JK.'!F18</f>
        <v>Kiss Viktor</v>
      </c>
      <c r="E33" s="79">
        <f>'Sp. JK.'!S18</f>
        <v>186</v>
      </c>
      <c r="F33" s="79">
        <f>'Sp. JK.'!U18</f>
        <v>36</v>
      </c>
      <c r="G33" s="49">
        <f>'Sp. JK.'!V18</f>
        <v>1</v>
      </c>
      <c r="I33" s="233"/>
      <c r="J33" s="51">
        <f>'Sp. JK.'!D47</f>
        <v>8</v>
      </c>
      <c r="K33" s="51" t="s">
        <v>63</v>
      </c>
      <c r="L33" s="51" t="str">
        <f>'Sp. JK.'!F47</f>
        <v>Tóth Tamás</v>
      </c>
      <c r="M33" s="80">
        <f>'Sp. JK.'!S47</f>
        <v>210</v>
      </c>
      <c r="N33" s="80">
        <f>'Sp. JK.'!U47</f>
        <v>20</v>
      </c>
      <c r="O33" s="52">
        <f>'Sp. JK.'!V47</f>
        <v>2</v>
      </c>
    </row>
    <row r="34" spans="1:37" ht="17.25" customHeight="1" thickBot="1">
      <c r="A34" s="233"/>
      <c r="B34" s="54">
        <f>'Sp. JK.'!D19</f>
        <v>22</v>
      </c>
      <c r="C34" s="54" t="s">
        <v>52</v>
      </c>
      <c r="D34" s="51" t="str">
        <f>'Sp. JK.'!F19</f>
        <v>Lendvai András</v>
      </c>
      <c r="E34" s="80">
        <f>'Sp. JK.'!S19</f>
        <v>195</v>
      </c>
      <c r="F34" s="80">
        <f>'Sp. JK.'!U19</f>
        <v>40</v>
      </c>
      <c r="G34" s="52">
        <f>'Sp. JK.'!V19</f>
        <v>2</v>
      </c>
      <c r="I34" s="38"/>
      <c r="J34" s="38"/>
      <c r="K34" s="38"/>
      <c r="L34" s="38"/>
      <c r="M34" s="55"/>
      <c r="N34" s="55"/>
      <c r="O34" s="55"/>
      <c r="Q34" s="232">
        <v>26</v>
      </c>
      <c r="R34" s="48">
        <f>'Sp. JK.'!D62</f>
        <v>17</v>
      </c>
      <c r="S34" s="48" t="s">
        <v>47</v>
      </c>
      <c r="T34" s="48" t="str">
        <f>'Sp. JK.'!F62</f>
        <v>Czeilinger Gábor</v>
      </c>
      <c r="U34" s="79">
        <f>'Sp. JK.'!S62</f>
        <v>179</v>
      </c>
      <c r="V34" s="79">
        <f>'Sp. JK.'!U62</f>
        <v>32</v>
      </c>
      <c r="W34" s="49">
        <f>'Sp. JK.'!V62</f>
        <v>1</v>
      </c>
    </row>
    <row r="35" spans="1:37" ht="17.25" customHeight="1" thickBot="1">
      <c r="A35" s="232">
        <v>4</v>
      </c>
      <c r="B35" s="53">
        <f>'Sp. JK.'!D14</f>
        <v>3</v>
      </c>
      <c r="C35" s="53" t="s">
        <v>47</v>
      </c>
      <c r="D35" s="48" t="str">
        <f>'Sp. JK.'!F14</f>
        <v>Cseh Bence</v>
      </c>
      <c r="E35" s="79">
        <f>'Sp. JK.'!S14</f>
        <v>177</v>
      </c>
      <c r="F35" s="79">
        <f>'Sp. JK.'!U14</f>
        <v>43</v>
      </c>
      <c r="G35" s="49">
        <f>'Sp. JK.'!V14</f>
        <v>2</v>
      </c>
      <c r="I35" s="38"/>
      <c r="J35" s="38"/>
      <c r="K35" s="38"/>
      <c r="L35" s="38"/>
      <c r="M35" s="38"/>
      <c r="N35" s="38"/>
      <c r="O35" s="38"/>
      <c r="Q35" s="233"/>
      <c r="R35" s="51">
        <f>'Sp. JK.'!D63</f>
        <v>19</v>
      </c>
      <c r="S35" s="51" t="s">
        <v>52</v>
      </c>
      <c r="T35" s="51" t="str">
        <f>'Sp. JK.'!F63</f>
        <v>Tóth Tamás</v>
      </c>
      <c r="U35" s="80">
        <f>'Sp. JK.'!S63</f>
        <v>184</v>
      </c>
      <c r="V35" s="80">
        <f>'Sp. JK.'!U63</f>
        <v>35</v>
      </c>
      <c r="W35" s="52">
        <f>'Sp. JK.'!V63</f>
        <v>2</v>
      </c>
    </row>
    <row r="36" spans="1:37" ht="17.25" customHeight="1" thickBot="1">
      <c r="A36" s="233"/>
      <c r="B36" s="54">
        <f>'Sp. JK.'!D15</f>
        <v>30</v>
      </c>
      <c r="C36" s="54" t="s">
        <v>52</v>
      </c>
      <c r="D36" s="51" t="str">
        <f>'Sp. JK.'!F15</f>
        <v>Kokavecz Gergő</v>
      </c>
      <c r="E36" s="80">
        <f>'Sp. JK.'!S15</f>
        <v>176</v>
      </c>
      <c r="F36" s="80">
        <f>'Sp. JK.'!U15</f>
        <v>38</v>
      </c>
      <c r="G36" s="52">
        <f>'Sp. JK.'!V15</f>
        <v>1</v>
      </c>
      <c r="I36" s="232">
        <v>17</v>
      </c>
      <c r="J36" s="48">
        <f>'Sp. JK.'!D42</f>
        <v>2</v>
      </c>
      <c r="K36" s="48" t="s">
        <v>62</v>
      </c>
      <c r="L36" s="48" t="str">
        <f>'Sp. JK.'!F42</f>
        <v>Czeilinger Gábor</v>
      </c>
      <c r="M36" s="79">
        <f>'Sp. JK.'!S42</f>
        <v>231</v>
      </c>
      <c r="N36" s="79">
        <f>'Sp. JK.'!U42</f>
        <v>0</v>
      </c>
      <c r="O36" s="49">
        <f>'Sp. JK.'!V42</f>
        <v>2</v>
      </c>
    </row>
    <row r="37" spans="1:37" ht="17.25" customHeight="1" thickBot="1">
      <c r="A37" s="232">
        <v>2</v>
      </c>
      <c r="B37" s="53">
        <f>'Sp. JK.'!D10</f>
        <v>14</v>
      </c>
      <c r="C37" s="53" t="s">
        <v>47</v>
      </c>
      <c r="D37" s="48" t="str">
        <f>'Sp. JK.'!F10</f>
        <v>Szász László</v>
      </c>
      <c r="E37" s="79">
        <f>'Sp. JK.'!S10</f>
        <v>192</v>
      </c>
      <c r="F37" s="79">
        <f>'Sp. JK.'!U10</f>
        <v>0</v>
      </c>
      <c r="G37" s="49">
        <f>'Sp. JK.'!V10</f>
        <v>0</v>
      </c>
      <c r="I37" s="233"/>
      <c r="J37" s="51">
        <f>'Sp. JK.'!D43</f>
        <v>4</v>
      </c>
      <c r="K37" s="51" t="s">
        <v>63</v>
      </c>
      <c r="L37" s="51" t="str">
        <f>'Sp. JK.'!F43</f>
        <v>Cseh Bence</v>
      </c>
      <c r="M37" s="80">
        <f>'Sp. JK.'!S43</f>
        <v>201</v>
      </c>
      <c r="N37" s="80">
        <f>'Sp. JK.'!U43</f>
        <v>0</v>
      </c>
      <c r="O37" s="52">
        <f>'Sp. JK.'!V43</f>
        <v>0</v>
      </c>
    </row>
    <row r="38" spans="1:37" ht="17.25" customHeight="1" thickBot="1">
      <c r="A38" s="233"/>
      <c r="B38" s="54">
        <f>'Sp. JK.'!D11</f>
        <v>19</v>
      </c>
      <c r="C38" s="54" t="s">
        <v>52</v>
      </c>
      <c r="D38" s="51" t="str">
        <f>'Sp. JK.'!F11</f>
        <v>Czeilinger Gábor</v>
      </c>
      <c r="E38" s="80">
        <f>'Sp. JK.'!S11</f>
        <v>226</v>
      </c>
      <c r="F38" s="80">
        <f>'Sp. JK.'!U11</f>
        <v>0</v>
      </c>
      <c r="G38" s="52">
        <f>'Sp. JK.'!V11</f>
        <v>2</v>
      </c>
      <c r="K38" s="55"/>
      <c r="L38" s="8"/>
      <c r="M38" s="38"/>
      <c r="N38" s="38"/>
    </row>
    <row r="39" spans="1:37">
      <c r="D39" s="8"/>
      <c r="E39" s="38"/>
      <c r="F39" s="38"/>
    </row>
    <row r="40" spans="1:37">
      <c r="W40" s="9"/>
    </row>
    <row r="41" spans="1:37">
      <c r="W41" s="9"/>
    </row>
    <row r="44" spans="1:37">
      <c r="W44" s="9"/>
      <c r="AF44" s="9"/>
      <c r="AG44" s="9"/>
      <c r="AH44" s="9"/>
      <c r="AI44" s="9"/>
      <c r="AJ44" s="9"/>
      <c r="AK44" s="9"/>
    </row>
    <row r="45" spans="1:37">
      <c r="W45" s="9"/>
      <c r="AF45" s="9"/>
      <c r="AG45" s="9"/>
      <c r="AH45" s="9"/>
      <c r="AI45" s="9"/>
      <c r="AJ45" s="9"/>
      <c r="AK45" s="9"/>
    </row>
    <row r="46" spans="1:37">
      <c r="O46" s="9"/>
      <c r="AE46" s="9"/>
      <c r="AF46" s="9"/>
      <c r="AG46" s="9"/>
      <c r="AH46" s="9"/>
      <c r="AI46" s="9"/>
      <c r="AJ46" s="9"/>
      <c r="AK46" s="9"/>
    </row>
    <row r="47" spans="1:37">
      <c r="O47" s="9"/>
      <c r="AE47" s="9"/>
      <c r="AF47" s="9"/>
      <c r="AG47" s="9"/>
      <c r="AH47" s="9"/>
      <c r="AI47" s="9"/>
      <c r="AJ47" s="9"/>
      <c r="AK47" s="9"/>
    </row>
    <row r="48" spans="1:37">
      <c r="O48" s="9"/>
      <c r="W48" s="9"/>
      <c r="AF48" s="9"/>
      <c r="AG48" s="9"/>
      <c r="AH48" s="9"/>
      <c r="AI48" s="9"/>
      <c r="AJ48" s="9"/>
      <c r="AK48" s="9"/>
    </row>
    <row r="49" spans="1:37">
      <c r="O49" s="9"/>
      <c r="W49" s="9"/>
      <c r="AF49" s="9"/>
      <c r="AG49" s="9"/>
      <c r="AH49" s="9"/>
      <c r="AI49" s="9"/>
      <c r="AJ49" s="9"/>
      <c r="AK49" s="9"/>
    </row>
    <row r="50" spans="1:37">
      <c r="O50" s="9"/>
      <c r="W50" s="9"/>
      <c r="AF50" s="9"/>
      <c r="AG50" s="9"/>
      <c r="AH50" s="9"/>
      <c r="AI50" s="9"/>
      <c r="AJ50" s="9"/>
      <c r="AK50" s="9"/>
    </row>
    <row r="51" spans="1:37" ht="15">
      <c r="A51" s="55"/>
      <c r="B51" s="55"/>
      <c r="C51" s="55"/>
      <c r="D51" s="56"/>
      <c r="E51" s="56"/>
      <c r="F51" s="56"/>
      <c r="G51" s="55"/>
      <c r="O51" s="9"/>
      <c r="AA51" s="9"/>
      <c r="AB51" s="9"/>
      <c r="AC51" s="82"/>
      <c r="AD51" s="82"/>
      <c r="AE51" s="9"/>
      <c r="AF51" s="9"/>
      <c r="AG51" s="9"/>
      <c r="AH51" s="9"/>
      <c r="AI51" s="9"/>
      <c r="AJ51" s="9"/>
      <c r="AK51" s="9"/>
    </row>
    <row r="52" spans="1:37" ht="15">
      <c r="G52" s="55"/>
      <c r="O52" s="9"/>
      <c r="AA52" s="9"/>
      <c r="AB52" s="9"/>
      <c r="AC52" s="82"/>
      <c r="AD52" s="82"/>
      <c r="AE52" s="9"/>
      <c r="AF52" s="9"/>
      <c r="AG52" s="9"/>
      <c r="AH52" s="9"/>
      <c r="AI52" s="9"/>
      <c r="AJ52" s="9"/>
      <c r="AK52" s="9"/>
    </row>
    <row r="53" spans="1:37">
      <c r="D53" s="8"/>
      <c r="E53" s="38"/>
      <c r="F53" s="38"/>
      <c r="L53" s="8"/>
      <c r="M53" s="38"/>
      <c r="N53" s="38"/>
      <c r="O53" s="9"/>
      <c r="Z53" s="9"/>
      <c r="AA53" s="9"/>
      <c r="AB53" s="9"/>
      <c r="AC53" s="82"/>
      <c r="AD53" s="82"/>
      <c r="AE53" s="9"/>
      <c r="AF53" s="9"/>
      <c r="AG53" s="9"/>
      <c r="AH53" s="9"/>
      <c r="AI53" s="9"/>
      <c r="AJ53" s="9"/>
      <c r="AK53" s="9"/>
    </row>
    <row r="54" spans="1:37">
      <c r="D54" s="8"/>
      <c r="E54" s="38"/>
      <c r="F54" s="38"/>
      <c r="L54" s="8"/>
      <c r="M54" s="38"/>
      <c r="N54" s="38"/>
      <c r="O54" s="9"/>
      <c r="Z54" s="9"/>
      <c r="AA54" s="9"/>
      <c r="AB54" s="9"/>
      <c r="AC54" s="82"/>
      <c r="AD54" s="82"/>
      <c r="AE54" s="9"/>
      <c r="AF54" s="9"/>
      <c r="AG54" s="9"/>
      <c r="AH54" s="9"/>
      <c r="AI54" s="9"/>
      <c r="AJ54" s="9"/>
      <c r="AK54" s="9"/>
    </row>
    <row r="55" spans="1:37">
      <c r="D55" s="8"/>
      <c r="E55" s="38"/>
      <c r="F55" s="38"/>
      <c r="L55" s="8"/>
      <c r="M55" s="38"/>
      <c r="N55" s="38"/>
      <c r="O55" s="9"/>
      <c r="Z55" s="9"/>
      <c r="AA55" s="9"/>
      <c r="AB55" s="9"/>
      <c r="AC55" s="82"/>
      <c r="AD55" s="82"/>
      <c r="AE55" s="9"/>
      <c r="AF55" s="9"/>
      <c r="AG55" s="9"/>
      <c r="AH55" s="9"/>
      <c r="AI55" s="9"/>
      <c r="AJ55" s="9"/>
      <c r="AK55" s="9"/>
    </row>
    <row r="56" spans="1:37">
      <c r="D56" s="8"/>
      <c r="E56" s="38"/>
      <c r="F56" s="38"/>
      <c r="L56" s="8"/>
      <c r="M56" s="38"/>
      <c r="N56" s="38"/>
      <c r="O56" s="9"/>
      <c r="Z56" s="9"/>
      <c r="AA56" s="9"/>
      <c r="AB56" s="9"/>
      <c r="AC56" s="82"/>
      <c r="AD56" s="82"/>
      <c r="AE56" s="9"/>
      <c r="AF56" s="9"/>
      <c r="AG56" s="9"/>
      <c r="AH56" s="9"/>
      <c r="AI56" s="9"/>
      <c r="AJ56" s="9"/>
      <c r="AK56" s="9"/>
    </row>
    <row r="57" spans="1:37">
      <c r="L57" s="8"/>
      <c r="M57" s="38"/>
      <c r="N57" s="38"/>
      <c r="O57" s="9"/>
      <c r="Z57" s="9"/>
      <c r="AA57" s="9"/>
      <c r="AB57" s="9"/>
      <c r="AC57" s="82"/>
      <c r="AD57" s="82"/>
      <c r="AE57" s="9"/>
      <c r="AF57" s="9"/>
      <c r="AG57" s="9"/>
      <c r="AH57" s="9"/>
      <c r="AI57" s="9"/>
      <c r="AJ57" s="9"/>
      <c r="AK57" s="9"/>
    </row>
    <row r="58" spans="1:37">
      <c r="O58" s="9"/>
      <c r="AA58" s="9"/>
      <c r="AB58" s="9"/>
      <c r="AC58" s="82"/>
      <c r="AD58" s="82"/>
      <c r="AE58" s="9"/>
      <c r="AF58" s="9"/>
      <c r="AG58" s="9"/>
      <c r="AH58" s="9"/>
      <c r="AI58" s="9"/>
      <c r="AJ58" s="9"/>
      <c r="AK58" s="9"/>
    </row>
    <row r="59" spans="1:37">
      <c r="O59" s="9"/>
      <c r="AA59" s="9"/>
      <c r="AB59" s="9"/>
      <c r="AC59" s="82"/>
      <c r="AD59" s="82"/>
      <c r="AE59" s="9"/>
      <c r="AF59" s="9"/>
      <c r="AG59" s="9"/>
      <c r="AH59" s="9"/>
      <c r="AI59" s="9"/>
      <c r="AJ59" s="9"/>
      <c r="AK59" s="9"/>
    </row>
    <row r="60" spans="1:37">
      <c r="O60" s="9"/>
      <c r="AA60" s="9"/>
      <c r="AB60" s="9"/>
      <c r="AC60" s="82"/>
      <c r="AD60" s="82"/>
      <c r="AE60" s="9"/>
      <c r="AF60" s="9"/>
      <c r="AG60" s="9"/>
      <c r="AH60" s="9"/>
      <c r="AI60" s="9"/>
      <c r="AJ60" s="9"/>
      <c r="AK60" s="9"/>
    </row>
    <row r="61" spans="1:37">
      <c r="O61" s="9"/>
      <c r="AA61" s="9"/>
      <c r="AB61" s="9"/>
      <c r="AC61" s="82"/>
      <c r="AD61" s="82"/>
      <c r="AE61" s="9"/>
      <c r="AF61" s="9"/>
      <c r="AG61" s="9"/>
      <c r="AH61" s="9"/>
      <c r="AI61" s="9"/>
      <c r="AJ61" s="9"/>
      <c r="AK61" s="9"/>
    </row>
    <row r="62" spans="1:37">
      <c r="O62" s="9"/>
      <c r="AA62" s="9"/>
      <c r="AB62" s="9"/>
      <c r="AC62" s="82"/>
      <c r="AD62" s="82"/>
      <c r="AE62" s="9"/>
      <c r="AF62" s="9"/>
      <c r="AG62" s="9"/>
      <c r="AH62" s="9"/>
      <c r="AI62" s="9"/>
      <c r="AJ62" s="9"/>
      <c r="AK62" s="9"/>
    </row>
    <row r="63" spans="1:37">
      <c r="O63" s="9"/>
      <c r="AA63" s="9"/>
      <c r="AB63" s="9"/>
      <c r="AC63" s="82"/>
      <c r="AD63" s="82"/>
      <c r="AE63" s="9"/>
      <c r="AF63" s="9"/>
      <c r="AG63" s="9"/>
      <c r="AH63" s="9"/>
      <c r="AI63" s="9"/>
      <c r="AJ63" s="9"/>
      <c r="AK63" s="9"/>
    </row>
    <row r="64" spans="1:37">
      <c r="O64" s="9"/>
      <c r="AA64" s="9"/>
      <c r="AB64" s="9"/>
      <c r="AC64" s="82"/>
      <c r="AD64" s="82"/>
      <c r="AE64" s="9"/>
      <c r="AF64" s="9"/>
      <c r="AG64" s="9"/>
      <c r="AH64" s="9"/>
      <c r="AI64" s="9"/>
      <c r="AJ64" s="9"/>
      <c r="AK64" s="9"/>
    </row>
    <row r="65" spans="1:37">
      <c r="O65" s="9"/>
      <c r="AA65" s="9"/>
      <c r="AB65" s="9"/>
      <c r="AC65" s="82"/>
      <c r="AD65" s="82"/>
      <c r="AE65" s="9"/>
      <c r="AF65" s="9"/>
      <c r="AG65" s="9"/>
      <c r="AH65" s="9"/>
      <c r="AI65" s="9"/>
      <c r="AJ65" s="9"/>
      <c r="AK65" s="9"/>
    </row>
    <row r="66" spans="1:37">
      <c r="O66" s="9"/>
      <c r="AF66" s="9"/>
      <c r="AG66" s="9"/>
      <c r="AH66" s="9"/>
      <c r="AI66" s="9"/>
      <c r="AJ66" s="9"/>
      <c r="AK66" s="9"/>
    </row>
    <row r="67" spans="1:37">
      <c r="O67" s="9"/>
      <c r="AF67" s="9"/>
      <c r="AG67" s="9"/>
      <c r="AH67" s="9"/>
      <c r="AI67" s="9"/>
      <c r="AJ67" s="9"/>
      <c r="AK67" s="9"/>
    </row>
    <row r="68" spans="1:37">
      <c r="O68" s="9"/>
      <c r="AF68" s="9"/>
      <c r="AG68" s="9"/>
      <c r="AH68" s="9"/>
      <c r="AI68" s="9"/>
      <c r="AJ68" s="9"/>
      <c r="AK68" s="9"/>
    </row>
    <row r="69" spans="1:37">
      <c r="O69" s="9"/>
      <c r="AF69" s="9"/>
      <c r="AG69" s="9"/>
      <c r="AH69" s="9"/>
      <c r="AI69" s="9"/>
      <c r="AJ69" s="9"/>
      <c r="AK69" s="9"/>
    </row>
    <row r="70" spans="1:37">
      <c r="O70" s="9"/>
      <c r="X70" s="38"/>
      <c r="AF70" s="9"/>
      <c r="AG70" s="9"/>
      <c r="AH70" s="9"/>
      <c r="AI70" s="9"/>
      <c r="AJ70" s="9"/>
      <c r="AK70" s="9"/>
    </row>
    <row r="71" spans="1:37">
      <c r="O71" s="9"/>
      <c r="W71" s="38"/>
      <c r="AF71" s="9"/>
      <c r="AG71" s="9"/>
      <c r="AH71" s="9"/>
      <c r="AI71" s="9"/>
      <c r="AJ71" s="9"/>
      <c r="AK71" s="9"/>
    </row>
    <row r="72" spans="1:37" ht="15">
      <c r="A72" s="55"/>
      <c r="B72" s="55"/>
      <c r="C72" s="55"/>
      <c r="D72" s="56"/>
      <c r="E72" s="56"/>
      <c r="F72" s="56"/>
      <c r="G72" s="55"/>
      <c r="I72" s="38"/>
      <c r="J72" s="38"/>
      <c r="K72" s="38"/>
      <c r="L72" s="57"/>
      <c r="O72" s="9"/>
      <c r="AF72" s="9"/>
      <c r="AG72" s="9"/>
      <c r="AH72" s="9"/>
      <c r="AI72" s="9"/>
      <c r="AJ72" s="9"/>
      <c r="AK72" s="9"/>
    </row>
    <row r="73" spans="1:37" ht="15">
      <c r="A73" s="38"/>
      <c r="B73" s="38"/>
      <c r="C73" s="38"/>
      <c r="G73" s="55"/>
      <c r="O73" s="9"/>
      <c r="Q73" s="38"/>
      <c r="R73" s="38"/>
      <c r="S73" s="38"/>
      <c r="T73" s="38"/>
      <c r="AF73" s="9"/>
      <c r="AG73" s="9"/>
      <c r="AH73" s="9"/>
      <c r="AI73" s="9"/>
      <c r="AJ73" s="9"/>
      <c r="AK73" s="9"/>
    </row>
    <row r="74" spans="1:37">
      <c r="D74" s="8"/>
      <c r="E74" s="38"/>
      <c r="F74" s="38"/>
      <c r="O74" s="9"/>
      <c r="AF74" s="9"/>
      <c r="AG74" s="9"/>
      <c r="AH74" s="9"/>
      <c r="AI74" s="9"/>
      <c r="AJ74" s="9"/>
      <c r="AK74" s="9"/>
    </row>
    <row r="75" spans="1:37">
      <c r="D75" s="8"/>
      <c r="E75" s="38"/>
      <c r="F75" s="38"/>
      <c r="O75" s="9"/>
      <c r="AF75" s="9"/>
      <c r="AG75" s="9"/>
      <c r="AH75" s="9"/>
      <c r="AI75" s="9"/>
      <c r="AJ75" s="9"/>
      <c r="AK75" s="9"/>
    </row>
    <row r="76" spans="1:37">
      <c r="D76" s="8"/>
      <c r="E76" s="38"/>
      <c r="F76" s="38"/>
      <c r="O76" s="9"/>
      <c r="Y76" s="38"/>
      <c r="Z76" s="38"/>
      <c r="AA76" s="38"/>
      <c r="AB76" s="38"/>
      <c r="AF76" s="9"/>
      <c r="AG76" s="9"/>
      <c r="AH76" s="9"/>
      <c r="AI76" s="9"/>
      <c r="AJ76" s="9"/>
      <c r="AK76" s="9"/>
    </row>
    <row r="77" spans="1:37">
      <c r="D77" s="8"/>
      <c r="E77" s="38"/>
      <c r="F77" s="38"/>
      <c r="O77" s="9"/>
      <c r="AF77" s="9"/>
      <c r="AG77" s="9"/>
      <c r="AH77" s="9"/>
      <c r="AI77" s="9"/>
      <c r="AJ77" s="9"/>
      <c r="AK77" s="9"/>
    </row>
    <row r="78" spans="1:37">
      <c r="D78" s="8"/>
      <c r="E78" s="38"/>
      <c r="F78" s="38"/>
      <c r="O78" s="9"/>
      <c r="AF78" s="9"/>
      <c r="AG78" s="9"/>
      <c r="AH78" s="9"/>
      <c r="AI78" s="9"/>
      <c r="AJ78" s="9"/>
      <c r="AK78" s="9"/>
    </row>
    <row r="79" spans="1:37">
      <c r="D79" s="8"/>
      <c r="E79" s="38"/>
      <c r="F79" s="38"/>
      <c r="O79" s="9"/>
      <c r="AF79" s="9"/>
      <c r="AG79" s="9"/>
      <c r="AH79" s="9"/>
      <c r="AI79" s="9"/>
      <c r="AJ79" s="9"/>
      <c r="AK79" s="9"/>
    </row>
    <row r="80" spans="1:37">
      <c r="D80" s="8"/>
      <c r="E80" s="38"/>
      <c r="F80" s="38"/>
      <c r="O80" s="9"/>
      <c r="X80" s="38"/>
      <c r="AF80" s="9"/>
      <c r="AG80" s="9"/>
      <c r="AH80" s="9"/>
      <c r="AI80" s="9"/>
      <c r="AJ80" s="9"/>
      <c r="AK80" s="9"/>
    </row>
    <row r="81" spans="1:37">
      <c r="D81" s="8"/>
      <c r="E81" s="38"/>
      <c r="F81" s="38"/>
      <c r="O81" s="9"/>
      <c r="W81" s="38"/>
      <c r="AF81" s="9"/>
      <c r="AG81" s="9"/>
      <c r="AH81" s="9"/>
      <c r="AI81" s="9"/>
      <c r="AJ81" s="9"/>
      <c r="AK81" s="9"/>
    </row>
    <row r="82" spans="1:37">
      <c r="A82" s="38"/>
      <c r="B82" s="38"/>
      <c r="C82" s="38"/>
      <c r="D82" s="38"/>
      <c r="E82" s="38"/>
      <c r="F82" s="38"/>
      <c r="G82" s="38"/>
      <c r="I82" s="38"/>
      <c r="J82" s="38"/>
      <c r="K82" s="38"/>
      <c r="L82" s="57"/>
      <c r="O82" s="9"/>
      <c r="AF82" s="9"/>
      <c r="AG82" s="9"/>
      <c r="AH82" s="9"/>
      <c r="AI82" s="9"/>
      <c r="AJ82" s="9"/>
      <c r="AK82" s="9"/>
    </row>
    <row r="83" spans="1:37">
      <c r="D83" s="8"/>
      <c r="E83" s="38"/>
      <c r="F83" s="38"/>
      <c r="O83" s="9"/>
      <c r="Q83" s="38"/>
      <c r="R83" s="38"/>
      <c r="S83" s="38"/>
      <c r="T83" s="38"/>
      <c r="AF83" s="9"/>
      <c r="AG83" s="9"/>
      <c r="AH83" s="9"/>
      <c r="AI83" s="9"/>
      <c r="AJ83" s="9"/>
      <c r="AK83" s="9"/>
    </row>
    <row r="84" spans="1:37">
      <c r="D84" s="8"/>
      <c r="E84" s="38"/>
      <c r="F84" s="38"/>
      <c r="AF84" s="9"/>
      <c r="AG84" s="9"/>
      <c r="AH84" s="9"/>
      <c r="AI84" s="9"/>
      <c r="AJ84" s="9"/>
      <c r="AK84" s="9"/>
    </row>
    <row r="85" spans="1:37">
      <c r="D85" s="8"/>
      <c r="E85" s="38"/>
      <c r="F85" s="38"/>
      <c r="AF85" s="9"/>
      <c r="AG85" s="9"/>
      <c r="AH85" s="9"/>
      <c r="AI85" s="9"/>
      <c r="AJ85" s="9"/>
      <c r="AK85" s="9"/>
    </row>
    <row r="86" spans="1:37">
      <c r="D86" s="8"/>
      <c r="E86" s="38"/>
      <c r="F86" s="38"/>
      <c r="X86" s="38"/>
      <c r="Y86" s="38"/>
      <c r="Z86" s="38"/>
      <c r="AA86" s="38"/>
      <c r="AB86" s="38"/>
      <c r="AF86" s="9"/>
      <c r="AG86" s="9"/>
      <c r="AH86" s="9"/>
      <c r="AI86" s="9"/>
      <c r="AJ86" s="9"/>
      <c r="AK86" s="9"/>
    </row>
    <row r="87" spans="1:37">
      <c r="D87" s="8"/>
      <c r="E87" s="38"/>
      <c r="F87" s="38"/>
      <c r="W87" s="38"/>
      <c r="AF87" s="9"/>
      <c r="AG87" s="9"/>
      <c r="AH87" s="9"/>
      <c r="AI87" s="9"/>
      <c r="AJ87" s="9"/>
      <c r="AK87" s="9"/>
    </row>
    <row r="88" spans="1:37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57"/>
      <c r="O88" s="38"/>
      <c r="P88" s="38"/>
      <c r="AG88" s="38"/>
      <c r="AH88" s="38"/>
      <c r="AI88" s="38"/>
      <c r="AJ88" s="38"/>
      <c r="AK88" s="38"/>
    </row>
    <row r="89" spans="1:37">
      <c r="D89" s="8"/>
      <c r="E89" s="38"/>
      <c r="F89" s="38"/>
      <c r="Q89" s="38"/>
      <c r="R89" s="38"/>
      <c r="S89" s="38"/>
      <c r="T89" s="38"/>
      <c r="AF89" s="38"/>
    </row>
    <row r="90" spans="1:37">
      <c r="D90" s="8"/>
      <c r="E90" s="38"/>
      <c r="F90" s="38"/>
    </row>
    <row r="91" spans="1:37">
      <c r="D91" s="8"/>
      <c r="E91" s="38"/>
      <c r="F91" s="38"/>
    </row>
    <row r="92" spans="1:37">
      <c r="D92" s="8"/>
      <c r="E92" s="38"/>
      <c r="F92" s="38"/>
      <c r="Y92" s="38"/>
      <c r="Z92" s="38"/>
      <c r="AA92" s="38"/>
      <c r="AB92" s="38"/>
      <c r="AE92" s="38"/>
    </row>
    <row r="93" spans="1:37">
      <c r="D93" s="8"/>
      <c r="E93" s="38"/>
      <c r="F93" s="38"/>
    </row>
    <row r="98" spans="8:37">
      <c r="H98" s="38"/>
      <c r="P98" s="38"/>
      <c r="AG98" s="38"/>
      <c r="AH98" s="38"/>
      <c r="AI98" s="38"/>
      <c r="AJ98" s="38"/>
      <c r="AK98" s="38"/>
    </row>
    <row r="104" spans="8:37">
      <c r="H104" s="38"/>
      <c r="P104" s="38"/>
      <c r="AG104" s="38"/>
      <c r="AH104" s="38"/>
      <c r="AI104" s="38"/>
      <c r="AJ104" s="38"/>
      <c r="AK104" s="38"/>
    </row>
  </sheetData>
  <mergeCells count="40">
    <mergeCell ref="A9:A10"/>
    <mergeCell ref="A23:A24"/>
    <mergeCell ref="A25:A26"/>
    <mergeCell ref="I24:I25"/>
    <mergeCell ref="I36:I37"/>
    <mergeCell ref="A11:A12"/>
    <mergeCell ref="A27:A28"/>
    <mergeCell ref="A33:A34"/>
    <mergeCell ref="I16:I17"/>
    <mergeCell ref="A21:A22"/>
    <mergeCell ref="I20:I21"/>
    <mergeCell ref="A37:A38"/>
    <mergeCell ref="A35:A36"/>
    <mergeCell ref="A15:A16"/>
    <mergeCell ref="A31:A32"/>
    <mergeCell ref="I32:I33"/>
    <mergeCell ref="A17:A18"/>
    <mergeCell ref="Q34:Q35"/>
    <mergeCell ref="I28:I29"/>
    <mergeCell ref="A13:A14"/>
    <mergeCell ref="A29:A30"/>
    <mergeCell ref="I12:I13"/>
    <mergeCell ref="A19:A20"/>
    <mergeCell ref="Q17:Q18"/>
    <mergeCell ref="Y30:Y31"/>
    <mergeCell ref="Y14:Y15"/>
    <mergeCell ref="Y23:Y24"/>
    <mergeCell ref="Y22:AE22"/>
    <mergeCell ref="A1:AE1"/>
    <mergeCell ref="A2:AE2"/>
    <mergeCell ref="A3:AE3"/>
    <mergeCell ref="A4:AE4"/>
    <mergeCell ref="Q6:R6"/>
    <mergeCell ref="Y6:Z6"/>
    <mergeCell ref="A6:B6"/>
    <mergeCell ref="I6:J6"/>
    <mergeCell ref="Q10:Q11"/>
    <mergeCell ref="Q26:Q27"/>
    <mergeCell ref="A7:A8"/>
    <mergeCell ref="I8:I9"/>
  </mergeCells>
  <phoneticPr fontId="17" type="noConversion"/>
  <conditionalFormatting sqref="W17:W18 W34:W35 W26:W27 O32:O33 O28:O29 O24:O25 O16:O17 O36:O37 O20:O21 O12:O13 O8:O9 W10:W11 G7:G38 AE14:AE15 AE23:AE24 AE30:AE31">
    <cfRule type="cellIs" dxfId="1" priority="91" operator="lessThan">
      <formula>1.5</formula>
    </cfRule>
    <cfRule type="cellIs" dxfId="0" priority="92" operator="greaterThan">
      <formula>1.5</formula>
    </cfRule>
  </conditionalFormatting>
  <pageMargins left="0.16" right="0.17" top="0.59" bottom="0.15" header="0.22" footer="0.23"/>
  <pageSetup paperSize="9" scale="66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workbookViewId="0">
      <selection activeCell="I35" sqref="I35"/>
    </sheetView>
  </sheetViews>
  <sheetFormatPr defaultRowHeight="15"/>
  <cols>
    <col min="1" max="1" width="5" bestFit="1" customWidth="1"/>
    <col min="2" max="2" width="16.42578125" bestFit="1" customWidth="1"/>
    <col min="3" max="3" width="23.7109375" bestFit="1" customWidth="1"/>
  </cols>
  <sheetData>
    <row r="1" spans="1:16" ht="15.75">
      <c r="A1" s="253" t="s">
        <v>126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ht="15.75">
      <c r="A2" s="254" t="s">
        <v>127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1:16" ht="15.75">
      <c r="A3" s="253" t="s">
        <v>128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</row>
    <row r="4" spans="1:16">
      <c r="K4" s="149"/>
      <c r="L4" s="149"/>
      <c r="M4" s="149"/>
      <c r="N4" s="149"/>
      <c r="O4" s="149"/>
      <c r="P4" s="149"/>
    </row>
    <row r="5" spans="1:16">
      <c r="A5" s="255" t="s">
        <v>129</v>
      </c>
      <c r="B5" s="256" t="s">
        <v>130</v>
      </c>
      <c r="C5" s="256" t="s">
        <v>67</v>
      </c>
      <c r="D5" s="256" t="s">
        <v>131</v>
      </c>
      <c r="E5" s="256" t="s">
        <v>132</v>
      </c>
      <c r="F5" s="257" t="s">
        <v>50</v>
      </c>
      <c r="G5" s="257"/>
      <c r="H5" s="257"/>
      <c r="I5" s="257"/>
      <c r="J5" s="257"/>
      <c r="K5" s="250" t="s">
        <v>41</v>
      </c>
      <c r="L5" s="251"/>
      <c r="M5" s="252"/>
      <c r="N5" s="250" t="s">
        <v>51</v>
      </c>
      <c r="O5" s="251"/>
      <c r="P5" s="252"/>
    </row>
    <row r="6" spans="1:16" ht="30">
      <c r="A6" s="255"/>
      <c r="B6" s="256"/>
      <c r="C6" s="256"/>
      <c r="D6" s="256"/>
      <c r="E6" s="256"/>
      <c r="F6" s="150" t="s">
        <v>133</v>
      </c>
      <c r="G6" s="150" t="s">
        <v>134</v>
      </c>
      <c r="H6" s="150" t="s">
        <v>135</v>
      </c>
      <c r="I6" s="150" t="s">
        <v>136</v>
      </c>
      <c r="J6" s="151" t="s">
        <v>54</v>
      </c>
      <c r="K6" s="152" t="s">
        <v>137</v>
      </c>
      <c r="L6" s="152"/>
      <c r="M6" s="152"/>
      <c r="N6" s="152" t="s">
        <v>137</v>
      </c>
      <c r="O6" s="152"/>
      <c r="P6" s="152"/>
    </row>
    <row r="7" spans="1:16">
      <c r="A7" s="153">
        <v>1</v>
      </c>
      <c r="B7" s="154" t="s">
        <v>138</v>
      </c>
      <c r="C7" s="154" t="s">
        <v>87</v>
      </c>
      <c r="D7" s="153">
        <f>E7+F7</f>
        <v>843</v>
      </c>
      <c r="E7" s="154">
        <v>614</v>
      </c>
      <c r="F7" s="155">
        <v>229</v>
      </c>
      <c r="G7" s="153">
        <v>182</v>
      </c>
      <c r="H7" s="153">
        <v>210</v>
      </c>
      <c r="I7" s="153">
        <v>204</v>
      </c>
      <c r="J7" s="153"/>
      <c r="K7" s="151">
        <v>225</v>
      </c>
      <c r="L7" s="151"/>
      <c r="M7" s="151"/>
      <c r="N7" s="151">
        <v>0</v>
      </c>
      <c r="O7" s="151"/>
      <c r="P7" s="151"/>
    </row>
    <row r="8" spans="1:16">
      <c r="A8" s="153">
        <v>2</v>
      </c>
      <c r="B8" s="154" t="s">
        <v>80</v>
      </c>
      <c r="C8" s="154" t="s">
        <v>139</v>
      </c>
      <c r="D8" s="153">
        <f>SUM(E8:F8)</f>
        <v>800</v>
      </c>
      <c r="E8" s="154">
        <v>598</v>
      </c>
      <c r="F8" s="155">
        <v>202</v>
      </c>
      <c r="G8" s="153">
        <v>194</v>
      </c>
      <c r="H8" s="153"/>
      <c r="I8" s="153"/>
      <c r="J8" s="153"/>
      <c r="K8" s="151">
        <v>213</v>
      </c>
      <c r="L8" s="151"/>
      <c r="M8" s="151"/>
      <c r="N8" s="151">
        <v>1</v>
      </c>
      <c r="O8" s="151"/>
      <c r="P8" s="151"/>
    </row>
    <row r="9" spans="1:16">
      <c r="A9" s="153">
        <v>3</v>
      </c>
      <c r="B9" s="154" t="s">
        <v>90</v>
      </c>
      <c r="C9" s="154" t="s">
        <v>91</v>
      </c>
      <c r="D9" s="153">
        <f t="shared" ref="D9:D14" si="0">E9+G9</f>
        <v>783</v>
      </c>
      <c r="E9" s="154">
        <v>582</v>
      </c>
      <c r="F9" s="153">
        <v>180</v>
      </c>
      <c r="G9" s="155">
        <v>201</v>
      </c>
      <c r="H9" s="153"/>
      <c r="I9" s="153"/>
      <c r="J9" s="153"/>
      <c r="K9" s="151">
        <v>204</v>
      </c>
      <c r="L9" s="151"/>
      <c r="M9" s="151"/>
      <c r="N9" s="151">
        <v>0</v>
      </c>
      <c r="O9" s="151"/>
      <c r="P9" s="151"/>
    </row>
    <row r="10" spans="1:16">
      <c r="A10" s="153">
        <v>4</v>
      </c>
      <c r="B10" s="154" t="s">
        <v>82</v>
      </c>
      <c r="C10" s="154" t="s">
        <v>83</v>
      </c>
      <c r="D10" s="153">
        <f t="shared" si="0"/>
        <v>780</v>
      </c>
      <c r="E10" s="154">
        <v>581</v>
      </c>
      <c r="F10" s="153">
        <v>180</v>
      </c>
      <c r="G10" s="155">
        <v>199</v>
      </c>
      <c r="H10" s="153"/>
      <c r="I10" s="153"/>
      <c r="J10" s="153"/>
      <c r="K10" s="151">
        <v>216</v>
      </c>
      <c r="L10" s="151"/>
      <c r="M10" s="151"/>
      <c r="N10" s="151">
        <v>6</v>
      </c>
      <c r="O10" s="151"/>
      <c r="P10" s="151"/>
    </row>
    <row r="11" spans="1:16">
      <c r="A11" s="153">
        <v>5</v>
      </c>
      <c r="B11" s="154" t="s">
        <v>92</v>
      </c>
      <c r="C11" s="154" t="s">
        <v>93</v>
      </c>
      <c r="D11" s="153">
        <f t="shared" si="0"/>
        <v>775</v>
      </c>
      <c r="E11" s="154">
        <v>565</v>
      </c>
      <c r="F11" s="153">
        <v>204</v>
      </c>
      <c r="G11" s="155">
        <v>210</v>
      </c>
      <c r="H11" s="153">
        <v>184</v>
      </c>
      <c r="I11" s="153">
        <v>206</v>
      </c>
      <c r="J11" s="153">
        <v>179</v>
      </c>
      <c r="K11" s="151">
        <v>192</v>
      </c>
      <c r="L11" s="151"/>
      <c r="M11" s="151"/>
      <c r="N11" s="151">
        <v>6</v>
      </c>
      <c r="O11" s="151"/>
      <c r="P11" s="151"/>
    </row>
    <row r="12" spans="1:16">
      <c r="A12" s="153">
        <v>6</v>
      </c>
      <c r="B12" s="154" t="s">
        <v>78</v>
      </c>
      <c r="C12" s="154" t="s">
        <v>79</v>
      </c>
      <c r="D12" s="153">
        <f t="shared" si="0"/>
        <v>772</v>
      </c>
      <c r="E12" s="154">
        <v>541</v>
      </c>
      <c r="F12" s="153">
        <v>226</v>
      </c>
      <c r="G12" s="155">
        <v>231</v>
      </c>
      <c r="H12" s="153">
        <v>179</v>
      </c>
      <c r="I12" s="153"/>
      <c r="J12" s="153"/>
      <c r="K12" s="151">
        <v>188</v>
      </c>
      <c r="L12" s="151"/>
      <c r="M12" s="151"/>
      <c r="N12" s="151">
        <v>3</v>
      </c>
      <c r="O12" s="151"/>
      <c r="P12" s="151"/>
    </row>
    <row r="13" spans="1:16">
      <c r="A13" s="153">
        <v>7</v>
      </c>
      <c r="B13" s="154" t="s">
        <v>101</v>
      </c>
      <c r="C13" s="154" t="s">
        <v>85</v>
      </c>
      <c r="D13" s="153">
        <f t="shared" si="0"/>
        <v>768</v>
      </c>
      <c r="E13" s="154">
        <v>552</v>
      </c>
      <c r="F13" s="153">
        <v>200</v>
      </c>
      <c r="G13" s="156">
        <v>216</v>
      </c>
      <c r="H13" s="153">
        <v>182</v>
      </c>
      <c r="I13" s="153">
        <v>187</v>
      </c>
      <c r="J13" s="153">
        <v>185</v>
      </c>
      <c r="K13" s="151">
        <v>164</v>
      </c>
      <c r="L13" s="151"/>
      <c r="M13" s="151"/>
      <c r="N13" s="151">
        <v>5</v>
      </c>
      <c r="O13" s="151"/>
      <c r="P13" s="151"/>
    </row>
    <row r="14" spans="1:16">
      <c r="A14" s="153">
        <v>8</v>
      </c>
      <c r="B14" s="154" t="s">
        <v>111</v>
      </c>
      <c r="C14" s="154" t="s">
        <v>140</v>
      </c>
      <c r="D14" s="153">
        <f t="shared" si="0"/>
        <v>763</v>
      </c>
      <c r="E14" s="154">
        <v>556</v>
      </c>
      <c r="F14" s="153">
        <v>162</v>
      </c>
      <c r="G14" s="155">
        <v>207</v>
      </c>
      <c r="H14" s="153">
        <v>174</v>
      </c>
      <c r="I14" s="153"/>
      <c r="J14" s="153"/>
      <c r="K14" s="151">
        <v>173</v>
      </c>
      <c r="L14" s="151"/>
      <c r="M14" s="151"/>
      <c r="N14" s="151">
        <v>4</v>
      </c>
      <c r="O14" s="151"/>
      <c r="P14" s="151"/>
    </row>
    <row r="15" spans="1:16">
      <c r="A15" s="153">
        <v>9</v>
      </c>
      <c r="B15" s="154" t="s">
        <v>125</v>
      </c>
      <c r="C15" s="154" t="s">
        <v>140</v>
      </c>
      <c r="D15" s="153">
        <f>SUM(E15:F15)</f>
        <v>751</v>
      </c>
      <c r="E15" s="154">
        <v>581</v>
      </c>
      <c r="F15" s="155">
        <v>170</v>
      </c>
      <c r="G15" s="153"/>
      <c r="H15" s="153"/>
      <c r="I15" s="153"/>
      <c r="J15" s="153"/>
      <c r="K15" s="151">
        <v>196</v>
      </c>
      <c r="L15" s="151"/>
      <c r="M15" s="151"/>
      <c r="N15" s="151">
        <v>2</v>
      </c>
      <c r="O15" s="151"/>
      <c r="P15" s="151"/>
    </row>
    <row r="16" spans="1:16">
      <c r="A16" s="153">
        <v>10</v>
      </c>
      <c r="B16" s="154" t="s">
        <v>112</v>
      </c>
      <c r="C16" s="154" t="s">
        <v>145</v>
      </c>
      <c r="D16" s="153">
        <f>E16+G16</f>
        <v>748</v>
      </c>
      <c r="E16" s="154">
        <v>538</v>
      </c>
      <c r="F16" s="153">
        <v>195</v>
      </c>
      <c r="G16" s="155">
        <v>210</v>
      </c>
      <c r="H16" s="153"/>
      <c r="I16" s="153"/>
      <c r="J16" s="153"/>
      <c r="K16" s="151">
        <v>172</v>
      </c>
      <c r="L16" s="151"/>
      <c r="M16" s="151"/>
      <c r="N16" s="151">
        <v>5</v>
      </c>
      <c r="O16" s="151"/>
      <c r="P16" s="151"/>
    </row>
    <row r="17" spans="1:16">
      <c r="A17" s="153">
        <v>11</v>
      </c>
      <c r="B17" s="154" t="s">
        <v>110</v>
      </c>
      <c r="C17" s="154" t="s">
        <v>85</v>
      </c>
      <c r="D17" s="153">
        <f>E17+G17</f>
        <v>744</v>
      </c>
      <c r="E17" s="154">
        <v>539</v>
      </c>
      <c r="F17" s="153">
        <v>172</v>
      </c>
      <c r="G17" s="155">
        <v>205</v>
      </c>
      <c r="H17" s="153">
        <v>180</v>
      </c>
      <c r="I17" s="153">
        <v>173</v>
      </c>
      <c r="J17" s="153"/>
      <c r="K17" s="151">
        <v>176</v>
      </c>
      <c r="L17" s="151"/>
      <c r="M17" s="151"/>
      <c r="N17" s="151">
        <v>7</v>
      </c>
      <c r="O17" s="151"/>
      <c r="P17" s="151"/>
    </row>
    <row r="18" spans="1:16">
      <c r="A18" s="153">
        <v>12</v>
      </c>
      <c r="B18" s="154" t="s">
        <v>105</v>
      </c>
      <c r="C18" s="154" t="s">
        <v>144</v>
      </c>
      <c r="D18" s="153">
        <f>E18+G18</f>
        <v>743</v>
      </c>
      <c r="E18" s="154">
        <v>544</v>
      </c>
      <c r="F18" s="153">
        <v>191</v>
      </c>
      <c r="G18" s="155">
        <v>199</v>
      </c>
      <c r="H18" s="153">
        <v>175</v>
      </c>
      <c r="I18" s="153"/>
      <c r="J18" s="153"/>
      <c r="K18" s="151">
        <v>185</v>
      </c>
      <c r="L18" s="151"/>
      <c r="M18" s="151"/>
      <c r="N18" s="151">
        <v>4</v>
      </c>
      <c r="O18" s="151"/>
      <c r="P18" s="151"/>
    </row>
    <row r="19" spans="1:16">
      <c r="A19" s="153">
        <v>13</v>
      </c>
      <c r="B19" s="154" t="s">
        <v>113</v>
      </c>
      <c r="C19" s="154" t="s">
        <v>114</v>
      </c>
      <c r="D19" s="153">
        <f>SUM(E19:F19)</f>
        <v>741</v>
      </c>
      <c r="E19" s="154">
        <v>561</v>
      </c>
      <c r="F19" s="155">
        <v>180</v>
      </c>
      <c r="G19" s="153">
        <v>168</v>
      </c>
      <c r="H19" s="153"/>
      <c r="I19" s="153"/>
      <c r="J19" s="153"/>
      <c r="K19" s="151">
        <v>195</v>
      </c>
      <c r="L19" s="151"/>
      <c r="M19" s="151"/>
      <c r="N19" s="151">
        <v>2</v>
      </c>
      <c r="O19" s="151"/>
      <c r="P19" s="151"/>
    </row>
    <row r="20" spans="1:16">
      <c r="A20" s="153">
        <v>14</v>
      </c>
      <c r="B20" s="154" t="s">
        <v>84</v>
      </c>
      <c r="C20" s="154" t="s">
        <v>85</v>
      </c>
      <c r="D20" s="153">
        <f>SUM(E20:F20)</f>
        <v>741</v>
      </c>
      <c r="E20" s="154">
        <v>549</v>
      </c>
      <c r="F20" s="155">
        <v>192</v>
      </c>
      <c r="G20" s="153">
        <v>186</v>
      </c>
      <c r="H20" s="153"/>
      <c r="I20" s="153"/>
      <c r="J20" s="153"/>
      <c r="K20" s="151">
        <v>183</v>
      </c>
      <c r="L20" s="151"/>
      <c r="M20" s="151"/>
      <c r="N20" s="151">
        <v>5</v>
      </c>
      <c r="O20" s="151"/>
      <c r="P20" s="151"/>
    </row>
    <row r="21" spans="1:16">
      <c r="A21" s="153">
        <v>15</v>
      </c>
      <c r="B21" s="154" t="s">
        <v>73</v>
      </c>
      <c r="C21" s="154" t="s">
        <v>72</v>
      </c>
      <c r="D21" s="153">
        <f>SUM(E21:F21)</f>
        <v>740</v>
      </c>
      <c r="E21" s="154">
        <v>548</v>
      </c>
      <c r="F21" s="155">
        <v>192</v>
      </c>
      <c r="G21" s="153"/>
      <c r="H21" s="153"/>
      <c r="I21" s="153"/>
      <c r="J21" s="153"/>
      <c r="K21" s="151">
        <v>194</v>
      </c>
      <c r="L21" s="151"/>
      <c r="M21" s="151"/>
      <c r="N21" s="151">
        <v>3</v>
      </c>
      <c r="O21" s="151"/>
      <c r="P21" s="151"/>
    </row>
    <row r="22" spans="1:16">
      <c r="A22" s="153">
        <v>16</v>
      </c>
      <c r="B22" s="154" t="s">
        <v>143</v>
      </c>
      <c r="C22" s="154" t="s">
        <v>79</v>
      </c>
      <c r="D22" s="153">
        <f>E22+G22</f>
        <v>739</v>
      </c>
      <c r="E22" s="154">
        <v>545</v>
      </c>
      <c r="F22" s="153">
        <v>176</v>
      </c>
      <c r="G22" s="155">
        <v>194</v>
      </c>
      <c r="H22" s="153"/>
      <c r="I22" s="153"/>
      <c r="J22" s="153"/>
      <c r="K22" s="151">
        <v>185</v>
      </c>
      <c r="L22" s="151"/>
      <c r="M22" s="151"/>
      <c r="N22" s="151">
        <v>6</v>
      </c>
      <c r="O22" s="151"/>
      <c r="P22" s="151"/>
    </row>
    <row r="23" spans="1:16">
      <c r="A23" s="153">
        <v>17</v>
      </c>
      <c r="B23" s="154" t="s">
        <v>98</v>
      </c>
      <c r="C23" s="154" t="s">
        <v>99</v>
      </c>
      <c r="D23" s="153">
        <f t="shared" ref="D23:D29" si="1">SUM(E23:F23)</f>
        <v>737</v>
      </c>
      <c r="E23" s="154">
        <v>551</v>
      </c>
      <c r="F23" s="155">
        <v>186</v>
      </c>
      <c r="G23" s="153"/>
      <c r="H23" s="153"/>
      <c r="I23" s="153"/>
      <c r="J23" s="153"/>
      <c r="K23" s="151">
        <v>188</v>
      </c>
      <c r="L23" s="151"/>
      <c r="M23" s="151"/>
      <c r="N23" s="151">
        <v>5</v>
      </c>
      <c r="O23" s="151"/>
      <c r="P23" s="151"/>
    </row>
    <row r="24" spans="1:16">
      <c r="A24" s="153">
        <v>18</v>
      </c>
      <c r="B24" s="154" t="s">
        <v>94</v>
      </c>
      <c r="C24" s="154" t="s">
        <v>95</v>
      </c>
      <c r="D24" s="153">
        <f t="shared" si="1"/>
        <v>734</v>
      </c>
      <c r="E24" s="154">
        <v>546</v>
      </c>
      <c r="F24" s="155">
        <v>188</v>
      </c>
      <c r="G24" s="153"/>
      <c r="H24" s="153"/>
      <c r="I24" s="153"/>
      <c r="J24" s="153"/>
      <c r="K24" s="151">
        <v>177</v>
      </c>
      <c r="L24" s="151"/>
      <c r="M24" s="151"/>
      <c r="N24" s="151">
        <v>4</v>
      </c>
      <c r="O24" s="151"/>
      <c r="P24" s="151"/>
    </row>
    <row r="25" spans="1:16">
      <c r="A25" s="153">
        <v>19</v>
      </c>
      <c r="B25" s="154" t="s">
        <v>103</v>
      </c>
      <c r="C25" s="154" t="s">
        <v>145</v>
      </c>
      <c r="D25" s="153">
        <f t="shared" si="1"/>
        <v>733</v>
      </c>
      <c r="E25" s="154">
        <v>537</v>
      </c>
      <c r="F25" s="155">
        <v>196</v>
      </c>
      <c r="G25" s="153"/>
      <c r="H25" s="153"/>
      <c r="I25" s="153"/>
      <c r="J25" s="153"/>
      <c r="K25" s="151">
        <v>174</v>
      </c>
      <c r="L25" s="151"/>
      <c r="M25" s="151"/>
      <c r="N25" s="151">
        <v>4</v>
      </c>
      <c r="O25" s="151"/>
      <c r="P25" s="151"/>
    </row>
    <row r="26" spans="1:16">
      <c r="A26" s="153">
        <v>20</v>
      </c>
      <c r="B26" s="154" t="s">
        <v>102</v>
      </c>
      <c r="C26" s="154" t="s">
        <v>72</v>
      </c>
      <c r="D26" s="153">
        <f t="shared" si="1"/>
        <v>727</v>
      </c>
      <c r="E26" s="154">
        <v>555</v>
      </c>
      <c r="F26" s="155">
        <v>172</v>
      </c>
      <c r="G26" s="153"/>
      <c r="H26" s="153"/>
      <c r="I26" s="153"/>
      <c r="J26" s="153"/>
      <c r="K26" s="151">
        <v>176</v>
      </c>
      <c r="L26" s="151"/>
      <c r="M26" s="151"/>
      <c r="N26" s="151">
        <v>6</v>
      </c>
      <c r="O26" s="151"/>
      <c r="P26" s="151"/>
    </row>
    <row r="27" spans="1:16">
      <c r="A27" s="153">
        <v>21</v>
      </c>
      <c r="B27" s="154" t="s">
        <v>148</v>
      </c>
      <c r="C27" s="154" t="s">
        <v>89</v>
      </c>
      <c r="D27" s="153">
        <f t="shared" si="1"/>
        <v>724</v>
      </c>
      <c r="E27" s="154">
        <v>527</v>
      </c>
      <c r="F27" s="155">
        <v>197</v>
      </c>
      <c r="G27" s="153"/>
      <c r="H27" s="153"/>
      <c r="I27" s="153"/>
      <c r="J27" s="153"/>
      <c r="K27" s="151">
        <v>161</v>
      </c>
      <c r="L27" s="151"/>
      <c r="M27" s="151"/>
      <c r="N27" s="151">
        <v>6</v>
      </c>
      <c r="O27" s="151"/>
      <c r="P27" s="151"/>
    </row>
    <row r="28" spans="1:16">
      <c r="A28" s="153">
        <v>22</v>
      </c>
      <c r="B28" s="154" t="s">
        <v>109</v>
      </c>
      <c r="C28" s="154" t="s">
        <v>83</v>
      </c>
      <c r="D28" s="153">
        <f t="shared" si="1"/>
        <v>722</v>
      </c>
      <c r="E28" s="154">
        <v>538</v>
      </c>
      <c r="F28" s="155">
        <v>184</v>
      </c>
      <c r="G28" s="153"/>
      <c r="H28" s="153"/>
      <c r="I28" s="153"/>
      <c r="J28" s="153"/>
      <c r="K28" s="151">
        <v>183</v>
      </c>
      <c r="L28" s="151"/>
      <c r="M28" s="151"/>
      <c r="N28" s="151">
        <v>1</v>
      </c>
      <c r="O28" s="151"/>
      <c r="P28" s="151"/>
    </row>
    <row r="29" spans="1:16">
      <c r="A29" s="153">
        <v>23</v>
      </c>
      <c r="B29" s="154" t="s">
        <v>96</v>
      </c>
      <c r="C29" s="154" t="s">
        <v>146</v>
      </c>
      <c r="D29" s="153">
        <f t="shared" si="1"/>
        <v>722</v>
      </c>
      <c r="E29" s="154">
        <v>535</v>
      </c>
      <c r="F29" s="155">
        <v>187</v>
      </c>
      <c r="G29" s="153">
        <v>162</v>
      </c>
      <c r="H29" s="153"/>
      <c r="I29" s="153"/>
      <c r="J29" s="153"/>
      <c r="K29" s="151">
        <v>166</v>
      </c>
      <c r="L29" s="151"/>
      <c r="M29" s="151"/>
      <c r="N29" s="151">
        <v>5</v>
      </c>
      <c r="O29" s="151"/>
      <c r="P29" s="151"/>
    </row>
    <row r="30" spans="1:16">
      <c r="A30" s="153">
        <v>24</v>
      </c>
      <c r="B30" s="154" t="s">
        <v>115</v>
      </c>
      <c r="C30" s="154" t="s">
        <v>93</v>
      </c>
      <c r="D30" s="153">
        <f>E30+G30</f>
        <v>713</v>
      </c>
      <c r="E30" s="154">
        <v>523</v>
      </c>
      <c r="F30" s="153">
        <v>187</v>
      </c>
      <c r="G30" s="155">
        <v>190</v>
      </c>
      <c r="H30" s="153">
        <v>175</v>
      </c>
      <c r="I30" s="153"/>
      <c r="J30" s="153"/>
      <c r="K30" s="151">
        <v>175</v>
      </c>
      <c r="L30" s="151"/>
      <c r="M30" s="151"/>
      <c r="N30" s="151">
        <v>2</v>
      </c>
      <c r="O30" s="151"/>
      <c r="P30" s="151"/>
    </row>
    <row r="31" spans="1:16">
      <c r="A31" s="153">
        <v>25</v>
      </c>
      <c r="B31" s="154" t="s">
        <v>149</v>
      </c>
      <c r="C31" s="154" t="s">
        <v>121</v>
      </c>
      <c r="D31" s="153">
        <f t="shared" ref="D31:D36" si="2">SUM(E31:F31)</f>
        <v>701</v>
      </c>
      <c r="E31" s="154">
        <v>525</v>
      </c>
      <c r="F31" s="155">
        <v>176</v>
      </c>
      <c r="G31" s="153"/>
      <c r="H31" s="153"/>
      <c r="I31" s="153"/>
      <c r="J31" s="153"/>
      <c r="K31" s="151">
        <v>159</v>
      </c>
      <c r="L31" s="151"/>
      <c r="M31" s="151"/>
      <c r="N31" s="151">
        <v>2</v>
      </c>
      <c r="O31" s="151"/>
      <c r="P31" s="151"/>
    </row>
    <row r="32" spans="1:16">
      <c r="A32" s="153">
        <v>26</v>
      </c>
      <c r="B32" s="154" t="s">
        <v>76</v>
      </c>
      <c r="C32" s="154" t="s">
        <v>144</v>
      </c>
      <c r="D32" s="153">
        <f t="shared" si="2"/>
        <v>695</v>
      </c>
      <c r="E32" s="154">
        <v>499</v>
      </c>
      <c r="F32" s="155">
        <v>196</v>
      </c>
      <c r="G32" s="153"/>
      <c r="H32" s="153"/>
      <c r="I32" s="153"/>
      <c r="J32" s="153"/>
      <c r="K32" s="151">
        <v>172</v>
      </c>
      <c r="L32" s="151"/>
      <c r="M32" s="151"/>
      <c r="N32" s="151">
        <v>3</v>
      </c>
      <c r="O32" s="151"/>
      <c r="P32" s="151"/>
    </row>
    <row r="33" spans="1:16">
      <c r="A33" s="153">
        <v>27</v>
      </c>
      <c r="B33" s="154" t="s">
        <v>74</v>
      </c>
      <c r="C33" s="154" t="s">
        <v>147</v>
      </c>
      <c r="D33" s="153">
        <f t="shared" si="2"/>
        <v>694</v>
      </c>
      <c r="E33" s="154">
        <v>527</v>
      </c>
      <c r="F33" s="155">
        <v>167</v>
      </c>
      <c r="G33" s="153"/>
      <c r="H33" s="153"/>
      <c r="I33" s="153"/>
      <c r="J33" s="153"/>
      <c r="K33" s="151">
        <v>166</v>
      </c>
      <c r="L33" s="151"/>
      <c r="M33" s="151"/>
      <c r="N33" s="151">
        <v>6</v>
      </c>
      <c r="O33" s="151"/>
      <c r="P33" s="151"/>
    </row>
    <row r="34" spans="1:16">
      <c r="A34" s="153">
        <v>28</v>
      </c>
      <c r="B34" s="154" t="s">
        <v>116</v>
      </c>
      <c r="C34" s="154" t="s">
        <v>95</v>
      </c>
      <c r="D34" s="153">
        <f t="shared" si="2"/>
        <v>688</v>
      </c>
      <c r="E34" s="154">
        <v>498</v>
      </c>
      <c r="F34" s="155">
        <v>190</v>
      </c>
      <c r="G34" s="153"/>
      <c r="H34" s="153"/>
      <c r="I34" s="153"/>
      <c r="J34" s="153"/>
      <c r="K34" s="151">
        <v>141</v>
      </c>
      <c r="L34" s="151"/>
      <c r="M34" s="151"/>
      <c r="N34" s="151">
        <v>8</v>
      </c>
      <c r="O34" s="151"/>
      <c r="P34" s="151"/>
    </row>
    <row r="35" spans="1:16">
      <c r="A35" s="153">
        <v>29</v>
      </c>
      <c r="B35" s="154" t="s">
        <v>117</v>
      </c>
      <c r="C35" s="154" t="s">
        <v>118</v>
      </c>
      <c r="D35" s="153">
        <f t="shared" si="2"/>
        <v>680</v>
      </c>
      <c r="E35" s="154">
        <v>512</v>
      </c>
      <c r="F35" s="155">
        <v>168</v>
      </c>
      <c r="G35" s="153"/>
      <c r="H35" s="153"/>
      <c r="I35" s="153"/>
      <c r="J35" s="153"/>
      <c r="K35" s="151">
        <v>170</v>
      </c>
      <c r="L35" s="151"/>
      <c r="M35" s="151"/>
      <c r="N35" s="151">
        <v>3</v>
      </c>
      <c r="O35" s="151"/>
      <c r="P35" s="151"/>
    </row>
    <row r="36" spans="1:16">
      <c r="A36" s="153">
        <v>30</v>
      </c>
      <c r="B36" s="154" t="s">
        <v>119</v>
      </c>
      <c r="C36" s="154" t="s">
        <v>99</v>
      </c>
      <c r="D36" s="153">
        <f t="shared" si="2"/>
        <v>679</v>
      </c>
      <c r="E36" s="154">
        <v>503</v>
      </c>
      <c r="F36" s="155">
        <v>176</v>
      </c>
      <c r="G36" s="153"/>
      <c r="H36" s="153"/>
      <c r="I36" s="153"/>
      <c r="J36" s="153"/>
      <c r="K36" s="151">
        <v>149</v>
      </c>
      <c r="L36" s="151"/>
      <c r="M36" s="151"/>
      <c r="N36" s="151">
        <v>8</v>
      </c>
      <c r="O36" s="151"/>
      <c r="P36" s="151"/>
    </row>
    <row r="37" spans="1:16">
      <c r="A37" s="153">
        <v>31</v>
      </c>
      <c r="B37" s="154" t="s">
        <v>122</v>
      </c>
      <c r="C37" s="154" t="s">
        <v>123</v>
      </c>
      <c r="D37" s="153">
        <v>549</v>
      </c>
      <c r="E37" s="154">
        <v>549</v>
      </c>
      <c r="F37" s="151" t="s">
        <v>141</v>
      </c>
      <c r="G37" s="153"/>
      <c r="H37" s="153"/>
      <c r="I37" s="153"/>
      <c r="J37" s="153"/>
      <c r="K37" s="151">
        <v>168</v>
      </c>
      <c r="L37" s="151"/>
      <c r="M37" s="151"/>
      <c r="N37" s="151">
        <v>5</v>
      </c>
      <c r="O37" s="151"/>
      <c r="P37" s="151"/>
    </row>
    <row r="38" spans="1:16">
      <c r="A38" s="153">
        <v>32</v>
      </c>
      <c r="B38" s="154" t="s">
        <v>107</v>
      </c>
      <c r="C38" s="154" t="s">
        <v>142</v>
      </c>
      <c r="D38" s="153">
        <v>545</v>
      </c>
      <c r="E38" s="154">
        <v>545</v>
      </c>
      <c r="F38" s="151" t="s">
        <v>141</v>
      </c>
      <c r="G38" s="153"/>
      <c r="H38" s="153"/>
      <c r="I38" s="153"/>
      <c r="J38" s="153"/>
      <c r="K38" s="151">
        <v>194</v>
      </c>
      <c r="L38" s="151"/>
      <c r="M38" s="151"/>
      <c r="N38" s="151">
        <v>4</v>
      </c>
      <c r="O38" s="151"/>
      <c r="P38" s="151"/>
    </row>
  </sheetData>
  <sortState ref="B7:P38">
    <sortCondition descending="1" ref="D7:D38"/>
    <sortCondition descending="1" ref="K7:K38"/>
    <sortCondition ref="N7:N38"/>
  </sortState>
  <mergeCells count="11">
    <mergeCell ref="N5:P5"/>
    <mergeCell ref="A1:P1"/>
    <mergeCell ref="A2:P2"/>
    <mergeCell ref="A3:P3"/>
    <mergeCell ref="A5:A6"/>
    <mergeCell ref="B5:B6"/>
    <mergeCell ref="C5:C6"/>
    <mergeCell ref="D5:D6"/>
    <mergeCell ref="E5:E6"/>
    <mergeCell ref="F5:J5"/>
    <mergeCell ref="K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Sorsolás</vt:lpstr>
      <vt:lpstr>Egyéni</vt:lpstr>
      <vt:lpstr>Sp. JK.</vt:lpstr>
      <vt:lpstr>Sp. Tábla.</vt:lpstr>
      <vt:lpstr>Összetett</vt:lpstr>
      <vt:lpstr>'Sp. JK.'!Nyomtatási_terület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2015-12-07T08:37:28Z</dcterms:modified>
</cp:coreProperties>
</file>